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R:\KA-OK\13-DOKUMENTY_RAP\Spoluprace\Pracovni-skupina-AR\_podpurny-material\final\"/>
    </mc:Choice>
  </mc:AlternateContent>
  <xr:revisionPtr revIDLastSave="0" documentId="13_ncr:1_{C414FC67-8BFF-4F54-9724-E62824F8A873}" xr6:coauthVersionLast="47" xr6:coauthVersionMax="47" xr10:uidLastSave="{00000000-0000-0000-0000-000000000000}"/>
  <workbookProtection workbookAlgorithmName="SHA-512" workbookHashValue="+mGYb5jK9WjTnVM/lWOEe1LaIZh40NGuhUxuph7QrRU1N0Ct9rd5d7UzXIK6aooRUEjVzFKZiEGl4Y9ArcbIDA==" workbookSaltValue="OpchUZWCFvXfIr9UHGCk9Q==" workbookSpinCount="100000" lockStructure="1"/>
  <bookViews>
    <workbookView xWindow="-120" yWindow="-120" windowWidth="29040" windowHeight="15840" tabRatio="602" xr2:uid="{00000000-000D-0000-FFFF-FFFF00000000}"/>
  </bookViews>
  <sheets>
    <sheet name="Verze" sheetId="39" r:id="rId1"/>
    <sheet name="Tabulky" sheetId="27" r:id="rId2"/>
    <sheet name="Matice dopadu" sheetId="22" r:id="rId3"/>
    <sheet name="Katalog primárních aktiv" sheetId="23" r:id="rId4"/>
    <sheet name="Vazby prim. aktiv" sheetId="33" r:id="rId5"/>
    <sheet name="S1" sheetId="24" r:id="rId6"/>
    <sheet name="P1" sheetId="11" r:id="rId7"/>
    <sheet name="P2" sheetId="25" r:id="rId8"/>
    <sheet name="P3" sheetId="26" r:id="rId9"/>
    <sheet name="P4" sheetId="28" r:id="rId10"/>
    <sheet name="Katalog podpůrných aktiv" sheetId="29" r:id="rId11"/>
    <sheet name="Struktura podpůrných aktiv" sheetId="30" r:id="rId12"/>
    <sheet name="Vazby" sheetId="31" r:id="rId13"/>
    <sheet name="Hodnoty podpůrných aktiv" sheetId="32" r:id="rId14"/>
    <sheet name="Katalog zranitelností" sheetId="35" r:id="rId15"/>
    <sheet name="Katalog hrozeb" sheetId="34" r:id="rId16"/>
    <sheet name="Zranitelnosti vs hrozby" sheetId="36" r:id="rId17"/>
    <sheet name="Katalog rizik" sheetId="37" r:id="rId18"/>
    <sheet name="ciselniky" sheetId="12" state="hidden" r:id="rId19"/>
  </sheets>
  <definedNames>
    <definedName name="_xlnm._FilterDatabase" localSheetId="17">'Katalog rizik'!$Y$2:$AE$80</definedName>
  </definedNames>
  <calcPr calcId="191029"/>
  <fileRecoveryPr autoRecover="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6" i="28" l="1"/>
  <c r="Z8" i="37" l="1"/>
  <c r="Y8" i="37"/>
  <c r="X8" i="37"/>
  <c r="Q3" i="37"/>
  <c r="P3" i="37"/>
  <c r="O3" i="37"/>
  <c r="C7" i="23" l="1"/>
  <c r="X60" i="37" l="1"/>
  <c r="AC60" i="37" s="1"/>
  <c r="Z60" i="37"/>
  <c r="AE60" i="37" s="1"/>
  <c r="Y60" i="37"/>
  <c r="AD60" i="37" s="1"/>
  <c r="O60" i="37"/>
  <c r="T60" i="37" s="1"/>
  <c r="Q60" i="37"/>
  <c r="V60" i="37" s="1"/>
  <c r="P60" i="37"/>
  <c r="U60" i="37" s="1"/>
  <c r="J60" i="37"/>
  <c r="L60" i="37"/>
  <c r="K60" i="37"/>
  <c r="X59" i="37"/>
  <c r="AC59" i="37" s="1"/>
  <c r="Z59" i="37"/>
  <c r="AE59" i="37" s="1"/>
  <c r="Y59" i="37"/>
  <c r="AD59" i="37" s="1"/>
  <c r="O59" i="37"/>
  <c r="T59" i="37" s="1"/>
  <c r="Q59" i="37"/>
  <c r="V59" i="37" s="1"/>
  <c r="P59" i="37"/>
  <c r="U59" i="37" s="1"/>
  <c r="J59" i="37"/>
  <c r="L59" i="37"/>
  <c r="K59" i="37"/>
  <c r="K6" i="37"/>
  <c r="J3" i="37"/>
  <c r="L3" i="37"/>
  <c r="P4" i="37"/>
  <c r="Q4" i="37"/>
  <c r="V4" i="37" s="1"/>
  <c r="O4" i="37"/>
  <c r="T4" i="37" s="1"/>
  <c r="P5" i="37"/>
  <c r="Q5" i="37"/>
  <c r="V5" i="37" s="1"/>
  <c r="O5" i="37"/>
  <c r="T5" i="37" s="1"/>
  <c r="P6" i="37"/>
  <c r="U6" i="37" s="1"/>
  <c r="Q6" i="37"/>
  <c r="V6" i="37" s="1"/>
  <c r="O6" i="37"/>
  <c r="T6" i="37" s="1"/>
  <c r="P7" i="37"/>
  <c r="U7" i="37" s="1"/>
  <c r="Q7" i="37"/>
  <c r="V7" i="37" s="1"/>
  <c r="O7" i="37"/>
  <c r="T7" i="37" s="1"/>
  <c r="P8" i="37"/>
  <c r="Q8" i="37"/>
  <c r="V8" i="37" s="1"/>
  <c r="O8" i="37"/>
  <c r="T8" i="37" s="1"/>
  <c r="P9" i="37"/>
  <c r="Q9" i="37"/>
  <c r="V9" i="37" s="1"/>
  <c r="O9" i="37"/>
  <c r="T9" i="37" s="1"/>
  <c r="P10" i="37"/>
  <c r="U10" i="37" s="1"/>
  <c r="Q10" i="37"/>
  <c r="V10" i="37" s="1"/>
  <c r="O10" i="37"/>
  <c r="T10" i="37" s="1"/>
  <c r="P11" i="37"/>
  <c r="U11" i="37" s="1"/>
  <c r="Q11" i="37"/>
  <c r="V11" i="37" s="1"/>
  <c r="O11" i="37"/>
  <c r="T11" i="37" s="1"/>
  <c r="P12" i="37"/>
  <c r="U12" i="37" s="1"/>
  <c r="Q12" i="37"/>
  <c r="V12" i="37" s="1"/>
  <c r="O12" i="37"/>
  <c r="T12" i="37" s="1"/>
  <c r="P13" i="37"/>
  <c r="U13" i="37" s="1"/>
  <c r="Q13" i="37"/>
  <c r="V13" i="37" s="1"/>
  <c r="O13" i="37"/>
  <c r="T13" i="37" s="1"/>
  <c r="P14" i="37"/>
  <c r="U14" i="37" s="1"/>
  <c r="Q14" i="37"/>
  <c r="V14" i="37" s="1"/>
  <c r="O14" i="37"/>
  <c r="T14" i="37" s="1"/>
  <c r="P15" i="37"/>
  <c r="U15" i="37" s="1"/>
  <c r="Q15" i="37"/>
  <c r="V15" i="37" s="1"/>
  <c r="O15" i="37"/>
  <c r="T15" i="37" s="1"/>
  <c r="P16" i="37"/>
  <c r="U16" i="37" s="1"/>
  <c r="Q16" i="37"/>
  <c r="V16" i="37" s="1"/>
  <c r="O16" i="37"/>
  <c r="T16" i="37" s="1"/>
  <c r="P17" i="37"/>
  <c r="Q17" i="37"/>
  <c r="V17" i="37" s="1"/>
  <c r="O17" i="37"/>
  <c r="T17" i="37" s="1"/>
  <c r="P18" i="37"/>
  <c r="Q18" i="37"/>
  <c r="V18" i="37" s="1"/>
  <c r="O18" i="37"/>
  <c r="T18" i="37" s="1"/>
  <c r="P19" i="37"/>
  <c r="Q19" i="37"/>
  <c r="V19" i="37" s="1"/>
  <c r="O19" i="37"/>
  <c r="T19" i="37" s="1"/>
  <c r="P20" i="37"/>
  <c r="U20" i="37" s="1"/>
  <c r="Q20" i="37"/>
  <c r="V20" i="37" s="1"/>
  <c r="O20" i="37"/>
  <c r="T20" i="37" s="1"/>
  <c r="P21" i="37"/>
  <c r="U21" i="37" s="1"/>
  <c r="Q21" i="37"/>
  <c r="V21" i="37" s="1"/>
  <c r="O21" i="37"/>
  <c r="T21" i="37" s="1"/>
  <c r="P22" i="37"/>
  <c r="U22" i="37" s="1"/>
  <c r="Q22" i="37"/>
  <c r="V22" i="37" s="1"/>
  <c r="O22" i="37"/>
  <c r="T22" i="37" s="1"/>
  <c r="P23" i="37"/>
  <c r="Q23" i="37"/>
  <c r="V23" i="37" s="1"/>
  <c r="O23" i="37"/>
  <c r="T23" i="37" s="1"/>
  <c r="P24" i="37"/>
  <c r="Q24" i="37"/>
  <c r="V24" i="37" s="1"/>
  <c r="O24" i="37"/>
  <c r="T24" i="37" s="1"/>
  <c r="P25" i="37"/>
  <c r="Q25" i="37"/>
  <c r="V25" i="37" s="1"/>
  <c r="O25" i="37"/>
  <c r="T25" i="37" s="1"/>
  <c r="P26" i="37"/>
  <c r="U26" i="37" s="1"/>
  <c r="Q26" i="37"/>
  <c r="V26" i="37" s="1"/>
  <c r="O26" i="37"/>
  <c r="T26" i="37" s="1"/>
  <c r="P27" i="37"/>
  <c r="U27" i="37" s="1"/>
  <c r="Q27" i="37"/>
  <c r="V27" i="37" s="1"/>
  <c r="O27" i="37"/>
  <c r="T27" i="37" s="1"/>
  <c r="P28" i="37"/>
  <c r="U28" i="37" s="1"/>
  <c r="Q28" i="37"/>
  <c r="V28" i="37" s="1"/>
  <c r="O28" i="37"/>
  <c r="T28" i="37" s="1"/>
  <c r="P29" i="37"/>
  <c r="Q29" i="37"/>
  <c r="O29" i="37"/>
  <c r="T29" i="37" s="1"/>
  <c r="P30" i="37"/>
  <c r="U30" i="37" s="1"/>
  <c r="Q30" i="37"/>
  <c r="V30" i="37" s="1"/>
  <c r="O30" i="37"/>
  <c r="T30" i="37" s="1"/>
  <c r="P31" i="37"/>
  <c r="U31" i="37" s="1"/>
  <c r="Q31" i="37"/>
  <c r="V31" i="37" s="1"/>
  <c r="O31" i="37"/>
  <c r="T31" i="37" s="1"/>
  <c r="P32" i="37"/>
  <c r="U32" i="37" s="1"/>
  <c r="Q32" i="37"/>
  <c r="V32" i="37" s="1"/>
  <c r="O32" i="37"/>
  <c r="P33" i="37"/>
  <c r="U33" i="37" s="1"/>
  <c r="Q33" i="37"/>
  <c r="V33" i="37" s="1"/>
  <c r="O33" i="37"/>
  <c r="T33" i="37" s="1"/>
  <c r="P34" i="37"/>
  <c r="U34" i="37" s="1"/>
  <c r="Q34" i="37"/>
  <c r="V34" i="37" s="1"/>
  <c r="O34" i="37"/>
  <c r="T34" i="37" s="1"/>
  <c r="P35" i="37"/>
  <c r="U35" i="37" s="1"/>
  <c r="Q35" i="37"/>
  <c r="V35" i="37" s="1"/>
  <c r="O35" i="37"/>
  <c r="T35" i="37" s="1"/>
  <c r="P36" i="37"/>
  <c r="U36" i="37" s="1"/>
  <c r="Q36" i="37"/>
  <c r="V36" i="37" s="1"/>
  <c r="O36" i="37"/>
  <c r="T36" i="37" s="1"/>
  <c r="P37" i="37"/>
  <c r="U37" i="37" s="1"/>
  <c r="Q37" i="37"/>
  <c r="V37" i="37" s="1"/>
  <c r="O37" i="37"/>
  <c r="T37" i="37" s="1"/>
  <c r="P38" i="37"/>
  <c r="U38" i="37" s="1"/>
  <c r="Q38" i="37"/>
  <c r="V38" i="37" s="1"/>
  <c r="O38" i="37"/>
  <c r="T38" i="37" s="1"/>
  <c r="P39" i="37"/>
  <c r="U39" i="37" s="1"/>
  <c r="Q39" i="37"/>
  <c r="V39" i="37" s="1"/>
  <c r="O39" i="37"/>
  <c r="T39" i="37" s="1"/>
  <c r="P40" i="37"/>
  <c r="U40" i="37" s="1"/>
  <c r="Q40" i="37"/>
  <c r="V40" i="37" s="1"/>
  <c r="O40" i="37"/>
  <c r="T40" i="37" s="1"/>
  <c r="P41" i="37"/>
  <c r="U41" i="37" s="1"/>
  <c r="Q41" i="37"/>
  <c r="V41" i="37" s="1"/>
  <c r="O41" i="37"/>
  <c r="T41" i="37" s="1"/>
  <c r="P42" i="37"/>
  <c r="U42" i="37" s="1"/>
  <c r="Q42" i="37"/>
  <c r="V42" i="37" s="1"/>
  <c r="O42" i="37"/>
  <c r="T42" i="37" s="1"/>
  <c r="P43" i="37"/>
  <c r="Q43" i="37"/>
  <c r="V43" i="37" s="1"/>
  <c r="O43" i="37"/>
  <c r="T43" i="37" s="1"/>
  <c r="P44" i="37"/>
  <c r="U44" i="37" s="1"/>
  <c r="Q44" i="37"/>
  <c r="V44" i="37" s="1"/>
  <c r="O44" i="37"/>
  <c r="T44" i="37" s="1"/>
  <c r="P45" i="37"/>
  <c r="Q45" i="37"/>
  <c r="O45" i="37"/>
  <c r="T45" i="37" s="1"/>
  <c r="P46" i="37"/>
  <c r="Q46" i="37"/>
  <c r="V46" i="37" s="1"/>
  <c r="O46" i="37"/>
  <c r="T46" i="37" s="1"/>
  <c r="P47" i="37"/>
  <c r="Q47" i="37"/>
  <c r="O47" i="37"/>
  <c r="T47" i="37" s="1"/>
  <c r="P48" i="37"/>
  <c r="U48" i="37" s="1"/>
  <c r="Q48" i="37"/>
  <c r="V48" i="37" s="1"/>
  <c r="O48" i="37"/>
  <c r="T48" i="37" s="1"/>
  <c r="P49" i="37"/>
  <c r="U49" i="37" s="1"/>
  <c r="Q49" i="37"/>
  <c r="V49" i="37" s="1"/>
  <c r="O49" i="37"/>
  <c r="T49" i="37" s="1"/>
  <c r="P50" i="37"/>
  <c r="U50" i="37" s="1"/>
  <c r="Q50" i="37"/>
  <c r="V50" i="37" s="1"/>
  <c r="O50" i="37"/>
  <c r="T50" i="37" s="1"/>
  <c r="P51" i="37"/>
  <c r="Q51" i="37"/>
  <c r="V51" i="37" s="1"/>
  <c r="O51" i="37"/>
  <c r="T51" i="37" s="1"/>
  <c r="P52" i="37"/>
  <c r="Q52" i="37"/>
  <c r="O52" i="37"/>
  <c r="T52" i="37" s="1"/>
  <c r="P53" i="37"/>
  <c r="U53" i="37" s="1"/>
  <c r="Q53" i="37"/>
  <c r="V53" i="37" s="1"/>
  <c r="O53" i="37"/>
  <c r="T53" i="37" s="1"/>
  <c r="P54" i="37"/>
  <c r="Q54" i="37"/>
  <c r="O54" i="37"/>
  <c r="T54" i="37" s="1"/>
  <c r="P55" i="37"/>
  <c r="U55" i="37" s="1"/>
  <c r="Q55" i="37"/>
  <c r="V55" i="37" s="1"/>
  <c r="O55" i="37"/>
  <c r="T55" i="37" s="1"/>
  <c r="P56" i="37"/>
  <c r="U56" i="37" s="1"/>
  <c r="Q56" i="37"/>
  <c r="V56" i="37" s="1"/>
  <c r="O56" i="37"/>
  <c r="T56" i="37" s="1"/>
  <c r="P57" i="37"/>
  <c r="U57" i="37" s="1"/>
  <c r="Q57" i="37"/>
  <c r="V57" i="37" s="1"/>
  <c r="O57" i="37"/>
  <c r="T57" i="37" s="1"/>
  <c r="P58" i="37"/>
  <c r="U58" i="37" s="1"/>
  <c r="Q58" i="37"/>
  <c r="V58" i="37" s="1"/>
  <c r="O58" i="37"/>
  <c r="T58" i="37" s="1"/>
  <c r="P61" i="37"/>
  <c r="U61" i="37" s="1"/>
  <c r="Q61" i="37"/>
  <c r="V61" i="37" s="1"/>
  <c r="O61" i="37"/>
  <c r="T61" i="37" s="1"/>
  <c r="P62" i="37"/>
  <c r="U62" i="37" s="1"/>
  <c r="Q62" i="37"/>
  <c r="V62" i="37" s="1"/>
  <c r="O62" i="37"/>
  <c r="P63" i="37"/>
  <c r="U63" i="37" s="1"/>
  <c r="Q63" i="37"/>
  <c r="V63" i="37" s="1"/>
  <c r="O63" i="37"/>
  <c r="T63" i="37" s="1"/>
  <c r="P64" i="37"/>
  <c r="U64" i="37" s="1"/>
  <c r="Q64" i="37"/>
  <c r="V64" i="37" s="1"/>
  <c r="O64" i="37"/>
  <c r="P65" i="37"/>
  <c r="U65" i="37" s="1"/>
  <c r="Q65" i="37"/>
  <c r="V65" i="37" s="1"/>
  <c r="O65" i="37"/>
  <c r="T65" i="37" s="1"/>
  <c r="P66" i="37"/>
  <c r="U66" i="37" s="1"/>
  <c r="Q66" i="37"/>
  <c r="V66" i="37" s="1"/>
  <c r="O66" i="37"/>
  <c r="T66" i="37" s="1"/>
  <c r="P67" i="37"/>
  <c r="Q67" i="37"/>
  <c r="V67" i="37" s="1"/>
  <c r="O67" i="37"/>
  <c r="T67" i="37" s="1"/>
  <c r="P68" i="37"/>
  <c r="Q68" i="37"/>
  <c r="V68" i="37" s="1"/>
  <c r="O68" i="37"/>
  <c r="T68" i="37" s="1"/>
  <c r="P69" i="37"/>
  <c r="U69" i="37" s="1"/>
  <c r="Q69" i="37"/>
  <c r="V69" i="37" s="1"/>
  <c r="O69" i="37"/>
  <c r="T69" i="37" s="1"/>
  <c r="P70" i="37"/>
  <c r="U70" i="37" s="1"/>
  <c r="Q70" i="37"/>
  <c r="V70" i="37" s="1"/>
  <c r="O70" i="37"/>
  <c r="T70" i="37" s="1"/>
  <c r="P71" i="37"/>
  <c r="Q71" i="37"/>
  <c r="V71" i="37" s="1"/>
  <c r="O71" i="37"/>
  <c r="T71" i="37" s="1"/>
  <c r="P72" i="37"/>
  <c r="U72" i="37" s="1"/>
  <c r="Q72" i="37"/>
  <c r="V72" i="37" s="1"/>
  <c r="O72" i="37"/>
  <c r="T72" i="37" s="1"/>
  <c r="P73" i="37"/>
  <c r="Q73" i="37"/>
  <c r="V73" i="37" s="1"/>
  <c r="O73" i="37"/>
  <c r="T73" i="37" s="1"/>
  <c r="P74" i="37"/>
  <c r="U74" i="37" s="1"/>
  <c r="Q74" i="37"/>
  <c r="V74" i="37" s="1"/>
  <c r="O74" i="37"/>
  <c r="T74" i="37" s="1"/>
  <c r="P75" i="37"/>
  <c r="U75" i="37" s="1"/>
  <c r="Q75" i="37"/>
  <c r="V75" i="37" s="1"/>
  <c r="O75" i="37"/>
  <c r="T75" i="37" s="1"/>
  <c r="P76" i="37"/>
  <c r="U76" i="37" s="1"/>
  <c r="Q76" i="37"/>
  <c r="V76" i="37" s="1"/>
  <c r="O76" i="37"/>
  <c r="T76" i="37" s="1"/>
  <c r="P77" i="37"/>
  <c r="U77" i="37" s="1"/>
  <c r="Q77" i="37"/>
  <c r="V77" i="37" s="1"/>
  <c r="O77" i="37"/>
  <c r="T77" i="37" s="1"/>
  <c r="P78" i="37"/>
  <c r="U78" i="37" s="1"/>
  <c r="Q78" i="37"/>
  <c r="V78" i="37" s="1"/>
  <c r="O78" i="37"/>
  <c r="P79" i="37"/>
  <c r="U79" i="37" s="1"/>
  <c r="Q79" i="37"/>
  <c r="V79" i="37" s="1"/>
  <c r="O79" i="37"/>
  <c r="T79" i="37" s="1"/>
  <c r="P80" i="37"/>
  <c r="U80" i="37" s="1"/>
  <c r="Q80" i="37"/>
  <c r="V80" i="37" s="1"/>
  <c r="O80" i="37"/>
  <c r="T80" i="37" s="1"/>
  <c r="T3" i="37"/>
  <c r="V3" i="37"/>
  <c r="AE8" i="37"/>
  <c r="AC8" i="37"/>
  <c r="C3" i="34" l="1"/>
  <c r="C4" i="34"/>
  <c r="C5" i="34"/>
  <c r="C6" i="34"/>
  <c r="C7" i="34"/>
  <c r="C8" i="34"/>
  <c r="C9" i="34"/>
  <c r="C10" i="34"/>
  <c r="C11" i="34"/>
  <c r="C12" i="34"/>
  <c r="C13" i="34"/>
  <c r="C14" i="34"/>
  <c r="C15" i="34"/>
  <c r="C16" i="34"/>
  <c r="C17" i="34"/>
  <c r="C2" i="34"/>
  <c r="C3" i="35"/>
  <c r="C4" i="35"/>
  <c r="C5" i="35"/>
  <c r="C6" i="35"/>
  <c r="C7" i="35"/>
  <c r="C8" i="35"/>
  <c r="C9" i="35"/>
  <c r="C10" i="35"/>
  <c r="C11" i="35"/>
  <c r="C12" i="35"/>
  <c r="C2" i="35"/>
  <c r="M14" i="29" l="1"/>
  <c r="O14" i="29"/>
  <c r="P14" i="29"/>
  <c r="M15" i="29"/>
  <c r="O15" i="29"/>
  <c r="P15" i="29"/>
  <c r="M16" i="29"/>
  <c r="O16" i="29"/>
  <c r="P16" i="29"/>
  <c r="M17" i="29"/>
  <c r="O17" i="29"/>
  <c r="P17" i="29"/>
  <c r="M18" i="29"/>
  <c r="O18" i="29"/>
  <c r="P18" i="29"/>
  <c r="M19" i="29"/>
  <c r="O19" i="29"/>
  <c r="P19" i="29"/>
  <c r="M20" i="29"/>
  <c r="O20" i="29"/>
  <c r="P20" i="29"/>
  <c r="M21" i="29"/>
  <c r="O21" i="29"/>
  <c r="P21" i="29"/>
  <c r="M22" i="29"/>
  <c r="O22" i="29"/>
  <c r="P22" i="29"/>
  <c r="M23" i="29"/>
  <c r="O23" i="29"/>
  <c r="P23" i="29"/>
  <c r="M24" i="29"/>
  <c r="O24" i="29"/>
  <c r="P24" i="29"/>
  <c r="M25" i="29"/>
  <c r="O25" i="29"/>
  <c r="P25" i="29"/>
  <c r="M26" i="29"/>
  <c r="O26" i="29"/>
  <c r="P26" i="29"/>
  <c r="M27" i="29"/>
  <c r="O27" i="29"/>
  <c r="P27" i="29"/>
  <c r="M28" i="29"/>
  <c r="O28" i="29"/>
  <c r="P28" i="29"/>
  <c r="M29" i="29"/>
  <c r="O29" i="29"/>
  <c r="P29" i="29"/>
  <c r="M30" i="29"/>
  <c r="O30" i="29"/>
  <c r="P30" i="29"/>
  <c r="M31" i="29"/>
  <c r="O31" i="29"/>
  <c r="P31" i="29"/>
  <c r="M32" i="29"/>
  <c r="O32" i="29"/>
  <c r="P32" i="29"/>
  <c r="M33" i="29"/>
  <c r="O33" i="29"/>
  <c r="P33" i="29"/>
  <c r="M34" i="29"/>
  <c r="O34" i="29"/>
  <c r="P34" i="29"/>
  <c r="H18" i="32"/>
  <c r="D18" i="32" s="1"/>
  <c r="I18" i="32"/>
  <c r="J18" i="32"/>
  <c r="F18" i="32" s="1"/>
  <c r="K18" i="32"/>
  <c r="G18" i="32" s="1"/>
  <c r="L18" i="32"/>
  <c r="M18" i="32"/>
  <c r="N18" i="32"/>
  <c r="O18" i="32"/>
  <c r="P18" i="32"/>
  <c r="Q18" i="32"/>
  <c r="R18" i="32"/>
  <c r="S18" i="32"/>
  <c r="T18" i="32"/>
  <c r="U18" i="32"/>
  <c r="V18" i="32"/>
  <c r="W18" i="32"/>
  <c r="X18" i="32"/>
  <c r="Y18" i="32"/>
  <c r="Z18" i="32"/>
  <c r="AA18" i="32"/>
  <c r="H19" i="32"/>
  <c r="I19" i="32"/>
  <c r="J19" i="32"/>
  <c r="K19" i="32"/>
  <c r="G19" i="32" s="1"/>
  <c r="L19" i="32"/>
  <c r="D19" i="32" s="1"/>
  <c r="M19" i="32"/>
  <c r="E19" i="32" s="1"/>
  <c r="N16" i="29" s="1"/>
  <c r="N19" i="32"/>
  <c r="F19" i="32" s="1"/>
  <c r="O19" i="32"/>
  <c r="P19" i="32"/>
  <c r="Q19" i="32"/>
  <c r="R19" i="32"/>
  <c r="S19" i="32"/>
  <c r="T19" i="32"/>
  <c r="U19" i="32"/>
  <c r="V19" i="32"/>
  <c r="W19" i="32"/>
  <c r="X19" i="32"/>
  <c r="Y19" i="32"/>
  <c r="Z19" i="32"/>
  <c r="AA19" i="32"/>
  <c r="H20" i="32"/>
  <c r="I20" i="32"/>
  <c r="J20" i="32"/>
  <c r="K20" i="32"/>
  <c r="G20" i="32" s="1"/>
  <c r="L20" i="32"/>
  <c r="D20" i="32" s="1"/>
  <c r="M20" i="32"/>
  <c r="N20" i="32"/>
  <c r="F20" i="32" s="1"/>
  <c r="O20" i="32"/>
  <c r="P20" i="32"/>
  <c r="Q20" i="32"/>
  <c r="R20" i="32"/>
  <c r="S20" i="32"/>
  <c r="T20" i="32"/>
  <c r="U20" i="32"/>
  <c r="V20" i="32"/>
  <c r="W20" i="32"/>
  <c r="X20" i="32"/>
  <c r="Y20" i="32"/>
  <c r="Z20" i="32"/>
  <c r="AA20" i="32"/>
  <c r="H21" i="32"/>
  <c r="I21" i="32"/>
  <c r="J21" i="32"/>
  <c r="K21" i="32"/>
  <c r="G21" i="32" s="1"/>
  <c r="L21" i="32"/>
  <c r="D21" i="32" s="1"/>
  <c r="M21" i="32"/>
  <c r="E21" i="32" s="1"/>
  <c r="N18" i="29" s="1"/>
  <c r="N21" i="32"/>
  <c r="F21" i="32" s="1"/>
  <c r="O21" i="32"/>
  <c r="P21" i="32"/>
  <c r="Q21" i="32"/>
  <c r="R21" i="32"/>
  <c r="S21" i="32"/>
  <c r="T21" i="32"/>
  <c r="U21" i="32"/>
  <c r="V21" i="32"/>
  <c r="W21" i="32"/>
  <c r="X21" i="32"/>
  <c r="Y21" i="32"/>
  <c r="Z21" i="32"/>
  <c r="AA21" i="32"/>
  <c r="H22" i="32"/>
  <c r="I22" i="32"/>
  <c r="J22" i="32"/>
  <c r="K22" i="32"/>
  <c r="G22" i="32" s="1"/>
  <c r="L22" i="32"/>
  <c r="D22" i="32" s="1"/>
  <c r="M22" i="32"/>
  <c r="N22" i="32"/>
  <c r="F22" i="32" s="1"/>
  <c r="O22" i="32"/>
  <c r="P22" i="32"/>
  <c r="Q22" i="32"/>
  <c r="R22" i="32"/>
  <c r="S22" i="32"/>
  <c r="T22" i="32"/>
  <c r="U22" i="32"/>
  <c r="V22" i="32"/>
  <c r="W22" i="32"/>
  <c r="X22" i="32"/>
  <c r="Y22" i="32"/>
  <c r="Z22" i="32"/>
  <c r="AA22" i="32"/>
  <c r="E23" i="32"/>
  <c r="N20" i="29" s="1"/>
  <c r="H23" i="32"/>
  <c r="I23" i="32"/>
  <c r="J23" i="32"/>
  <c r="K23" i="32"/>
  <c r="G23" i="32" s="1"/>
  <c r="L23" i="32"/>
  <c r="D23" i="32" s="1"/>
  <c r="M23" i="32"/>
  <c r="N23" i="32"/>
  <c r="F23" i="32" s="1"/>
  <c r="O23" i="32"/>
  <c r="P23" i="32"/>
  <c r="Q23" i="32"/>
  <c r="R23" i="32"/>
  <c r="S23" i="32"/>
  <c r="T23" i="32"/>
  <c r="U23" i="32"/>
  <c r="V23" i="32"/>
  <c r="W23" i="32"/>
  <c r="X23" i="32"/>
  <c r="Y23" i="32"/>
  <c r="Z23" i="32"/>
  <c r="AA23" i="32"/>
  <c r="H24" i="32"/>
  <c r="I24" i="32"/>
  <c r="J24" i="32"/>
  <c r="K24" i="32"/>
  <c r="G24" i="32" s="1"/>
  <c r="L24" i="32"/>
  <c r="D24" i="32" s="1"/>
  <c r="M24" i="32"/>
  <c r="N24" i="32"/>
  <c r="F24" i="32" s="1"/>
  <c r="O24" i="32"/>
  <c r="P24" i="32"/>
  <c r="Q24" i="32"/>
  <c r="R24" i="32"/>
  <c r="S24" i="32"/>
  <c r="T24" i="32"/>
  <c r="U24" i="32"/>
  <c r="V24" i="32"/>
  <c r="W24" i="32"/>
  <c r="X24" i="32"/>
  <c r="Y24" i="32"/>
  <c r="Z24" i="32"/>
  <c r="AA24" i="32"/>
  <c r="H25" i="32"/>
  <c r="I25" i="32"/>
  <c r="J25" i="32"/>
  <c r="K25" i="32"/>
  <c r="G25" i="32" s="1"/>
  <c r="L25" i="32"/>
  <c r="D25" i="32" s="1"/>
  <c r="M25" i="32"/>
  <c r="E25" i="32" s="1"/>
  <c r="N22" i="29" s="1"/>
  <c r="N25" i="32"/>
  <c r="F25" i="32" s="1"/>
  <c r="O25" i="32"/>
  <c r="P25" i="32"/>
  <c r="Q25" i="32"/>
  <c r="R25" i="32"/>
  <c r="S25" i="32"/>
  <c r="T25" i="32"/>
  <c r="U25" i="32"/>
  <c r="V25" i="32"/>
  <c r="W25" i="32"/>
  <c r="X25" i="32"/>
  <c r="Y25" i="32"/>
  <c r="Z25" i="32"/>
  <c r="AA25" i="32"/>
  <c r="H26" i="32"/>
  <c r="I26" i="32"/>
  <c r="J26" i="32"/>
  <c r="F26" i="32" s="1"/>
  <c r="K26" i="32"/>
  <c r="G26" i="32" s="1"/>
  <c r="L26" i="32"/>
  <c r="D26" i="32" s="1"/>
  <c r="M26" i="32"/>
  <c r="N26" i="32"/>
  <c r="O26" i="32"/>
  <c r="P26" i="32"/>
  <c r="Q26" i="32"/>
  <c r="R26" i="32"/>
  <c r="S26" i="32"/>
  <c r="T26" i="32"/>
  <c r="U26" i="32"/>
  <c r="V26" i="32"/>
  <c r="W26" i="32"/>
  <c r="X26" i="32"/>
  <c r="Y26" i="32"/>
  <c r="Z26" i="32"/>
  <c r="AA26" i="32"/>
  <c r="H27" i="32"/>
  <c r="I27" i="32"/>
  <c r="J27" i="32"/>
  <c r="F27" i="32" s="1"/>
  <c r="K27" i="32"/>
  <c r="G27" i="32" s="1"/>
  <c r="L27" i="32"/>
  <c r="D27" i="32" s="1"/>
  <c r="M27" i="32"/>
  <c r="E27" i="32" s="1"/>
  <c r="N24" i="29" s="1"/>
  <c r="N27" i="32"/>
  <c r="O27" i="32"/>
  <c r="P27" i="32"/>
  <c r="Q27" i="32"/>
  <c r="R27" i="32"/>
  <c r="S27" i="32"/>
  <c r="T27" i="32"/>
  <c r="U27" i="32"/>
  <c r="V27" i="32"/>
  <c r="W27" i="32"/>
  <c r="X27" i="32"/>
  <c r="Y27" i="32"/>
  <c r="Z27" i="32"/>
  <c r="AA27" i="32"/>
  <c r="H28" i="32"/>
  <c r="I28" i="32"/>
  <c r="J28" i="32"/>
  <c r="K28" i="32"/>
  <c r="G28" i="32" s="1"/>
  <c r="L28" i="32"/>
  <c r="D28" i="32" s="1"/>
  <c r="M28" i="32"/>
  <c r="N28" i="32"/>
  <c r="F28" i="32" s="1"/>
  <c r="O28" i="32"/>
  <c r="P28" i="32"/>
  <c r="Q28" i="32"/>
  <c r="R28" i="32"/>
  <c r="S28" i="32"/>
  <c r="T28" i="32"/>
  <c r="U28" i="32"/>
  <c r="V28" i="32"/>
  <c r="W28" i="32"/>
  <c r="X28" i="32"/>
  <c r="Y28" i="32"/>
  <c r="Z28" i="32"/>
  <c r="AA28" i="32"/>
  <c r="H29" i="32"/>
  <c r="I29" i="32"/>
  <c r="J29" i="32"/>
  <c r="K29" i="32"/>
  <c r="G29" i="32" s="1"/>
  <c r="L29" i="32"/>
  <c r="D29" i="32" s="1"/>
  <c r="M29" i="32"/>
  <c r="E29" i="32" s="1"/>
  <c r="N26" i="29" s="1"/>
  <c r="N29" i="32"/>
  <c r="F29" i="32" s="1"/>
  <c r="O29" i="32"/>
  <c r="P29" i="32"/>
  <c r="Q29" i="32"/>
  <c r="R29" i="32"/>
  <c r="S29" i="32"/>
  <c r="T29" i="32"/>
  <c r="U29" i="32"/>
  <c r="V29" i="32"/>
  <c r="W29" i="32"/>
  <c r="X29" i="32"/>
  <c r="Y29" i="32"/>
  <c r="Z29" i="32"/>
  <c r="AA29" i="32"/>
  <c r="H30" i="32"/>
  <c r="I30" i="32"/>
  <c r="J30" i="32"/>
  <c r="F30" i="32" s="1"/>
  <c r="K30" i="32"/>
  <c r="G30" i="32" s="1"/>
  <c r="L30" i="32"/>
  <c r="D30" i="32" s="1"/>
  <c r="M30" i="32"/>
  <c r="N30" i="32"/>
  <c r="O30" i="32"/>
  <c r="P30" i="32"/>
  <c r="Q30" i="32"/>
  <c r="R30" i="32"/>
  <c r="S30" i="32"/>
  <c r="T30" i="32"/>
  <c r="U30" i="32"/>
  <c r="V30" i="32"/>
  <c r="W30" i="32"/>
  <c r="X30" i="32"/>
  <c r="Y30" i="32"/>
  <c r="Z30" i="32"/>
  <c r="AA30" i="32"/>
  <c r="H31" i="32"/>
  <c r="I31" i="32"/>
  <c r="J31" i="32"/>
  <c r="F31" i="32" s="1"/>
  <c r="K31" i="32"/>
  <c r="G31" i="32" s="1"/>
  <c r="L31" i="32"/>
  <c r="D31" i="32" s="1"/>
  <c r="M31" i="32"/>
  <c r="E31" i="32" s="1"/>
  <c r="N28" i="29" s="1"/>
  <c r="N31" i="32"/>
  <c r="O31" i="32"/>
  <c r="P31" i="32"/>
  <c r="Q31" i="32"/>
  <c r="R31" i="32"/>
  <c r="S31" i="32"/>
  <c r="T31" i="32"/>
  <c r="U31" i="32"/>
  <c r="V31" i="32"/>
  <c r="W31" i="32"/>
  <c r="X31" i="32"/>
  <c r="Y31" i="32"/>
  <c r="Z31" i="32"/>
  <c r="AA31" i="32"/>
  <c r="H32" i="32"/>
  <c r="I32" i="32"/>
  <c r="J32" i="32"/>
  <c r="F32" i="32" s="1"/>
  <c r="K32" i="32"/>
  <c r="G32" i="32" s="1"/>
  <c r="L32" i="32"/>
  <c r="D32" i="32" s="1"/>
  <c r="M32" i="32"/>
  <c r="N32" i="32"/>
  <c r="O32" i="32"/>
  <c r="P32" i="32"/>
  <c r="Q32" i="32"/>
  <c r="R32" i="32"/>
  <c r="S32" i="32"/>
  <c r="T32" i="32"/>
  <c r="U32" i="32"/>
  <c r="V32" i="32"/>
  <c r="W32" i="32"/>
  <c r="X32" i="32"/>
  <c r="Y32" i="32"/>
  <c r="Z32" i="32"/>
  <c r="AA32" i="32"/>
  <c r="H33" i="32"/>
  <c r="I33" i="32"/>
  <c r="J33" i="32"/>
  <c r="F33" i="32" s="1"/>
  <c r="K33" i="32"/>
  <c r="G33" i="32" s="1"/>
  <c r="L33" i="32"/>
  <c r="D33" i="32" s="1"/>
  <c r="M33" i="32"/>
  <c r="E33" i="32" s="1"/>
  <c r="N30" i="29" s="1"/>
  <c r="N33" i="32"/>
  <c r="O33" i="32"/>
  <c r="P33" i="32"/>
  <c r="Q33" i="32"/>
  <c r="R33" i="32"/>
  <c r="S33" i="32"/>
  <c r="T33" i="32"/>
  <c r="U33" i="32"/>
  <c r="V33" i="32"/>
  <c r="W33" i="32"/>
  <c r="X33" i="32"/>
  <c r="Y33" i="32"/>
  <c r="Z33" i="32"/>
  <c r="AA33" i="32"/>
  <c r="H34" i="32"/>
  <c r="I34" i="32"/>
  <c r="J34" i="32"/>
  <c r="F34" i="32" s="1"/>
  <c r="K34" i="32"/>
  <c r="G34" i="32" s="1"/>
  <c r="L34" i="32"/>
  <c r="D34" i="32" s="1"/>
  <c r="M34" i="32"/>
  <c r="N34" i="32"/>
  <c r="O34" i="32"/>
  <c r="P34" i="32"/>
  <c r="Q34" i="32"/>
  <c r="R34" i="32"/>
  <c r="S34" i="32"/>
  <c r="T34" i="32"/>
  <c r="U34" i="32"/>
  <c r="V34" i="32"/>
  <c r="W34" i="32"/>
  <c r="X34" i="32"/>
  <c r="Y34" i="32"/>
  <c r="Z34" i="32"/>
  <c r="AA34" i="32"/>
  <c r="H35" i="32"/>
  <c r="I35" i="32"/>
  <c r="J35" i="32"/>
  <c r="F35" i="32" s="1"/>
  <c r="K35" i="32"/>
  <c r="G35" i="32" s="1"/>
  <c r="L35" i="32"/>
  <c r="D35" i="32" s="1"/>
  <c r="M35" i="32"/>
  <c r="E35" i="32" s="1"/>
  <c r="N32" i="29" s="1"/>
  <c r="N35" i="32"/>
  <c r="O35" i="32"/>
  <c r="P35" i="32"/>
  <c r="Q35" i="32"/>
  <c r="R35" i="32"/>
  <c r="S35" i="32"/>
  <c r="T35" i="32"/>
  <c r="U35" i="32"/>
  <c r="V35" i="32"/>
  <c r="W35" i="32"/>
  <c r="X35" i="32"/>
  <c r="Y35" i="32"/>
  <c r="Z35" i="32"/>
  <c r="AA35" i="32"/>
  <c r="H36" i="32"/>
  <c r="I36" i="32"/>
  <c r="J36" i="32"/>
  <c r="F36" i="32" s="1"/>
  <c r="K36" i="32"/>
  <c r="G36" i="32" s="1"/>
  <c r="L36" i="32"/>
  <c r="D36" i="32" s="1"/>
  <c r="M36" i="32"/>
  <c r="N36" i="32"/>
  <c r="O36" i="32"/>
  <c r="P36" i="32"/>
  <c r="Q36" i="32"/>
  <c r="R36" i="32"/>
  <c r="S36" i="32"/>
  <c r="T36" i="32"/>
  <c r="U36" i="32"/>
  <c r="V36" i="32"/>
  <c r="W36" i="32"/>
  <c r="X36" i="32"/>
  <c r="Y36" i="32"/>
  <c r="Z36" i="32"/>
  <c r="AA36" i="32"/>
  <c r="H37" i="32"/>
  <c r="I37" i="32"/>
  <c r="J37" i="32"/>
  <c r="F37" i="32" s="1"/>
  <c r="K37" i="32"/>
  <c r="G37" i="32" s="1"/>
  <c r="L37" i="32"/>
  <c r="D37" i="32" s="1"/>
  <c r="M37" i="32"/>
  <c r="E37" i="32" s="1"/>
  <c r="N34" i="29" s="1"/>
  <c r="N37" i="32"/>
  <c r="O37" i="32"/>
  <c r="P37" i="32"/>
  <c r="Q37" i="32"/>
  <c r="R37" i="32"/>
  <c r="S37" i="32"/>
  <c r="T37" i="32"/>
  <c r="U37" i="32"/>
  <c r="V37" i="32"/>
  <c r="W37" i="32"/>
  <c r="X37" i="32"/>
  <c r="Y37" i="32"/>
  <c r="Z37" i="32"/>
  <c r="AA37" i="32"/>
  <c r="C10" i="32"/>
  <c r="C11" i="32"/>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E22" i="29"/>
  <c r="E24" i="32" l="1"/>
  <c r="N21" i="29" s="1"/>
  <c r="E36" i="32"/>
  <c r="N33" i="29" s="1"/>
  <c r="E32" i="32"/>
  <c r="N29" i="29" s="1"/>
  <c r="E30" i="32"/>
  <c r="N27" i="29" s="1"/>
  <c r="E28" i="32"/>
  <c r="N25" i="29" s="1"/>
  <c r="E26" i="32"/>
  <c r="N23" i="29" s="1"/>
  <c r="E34" i="32"/>
  <c r="E22" i="32"/>
  <c r="N19" i="29" s="1"/>
  <c r="E20" i="32"/>
  <c r="N17" i="29" s="1"/>
  <c r="E18" i="32"/>
  <c r="N15" i="29" s="1"/>
  <c r="S1" i="36"/>
  <c r="R1" i="36"/>
  <c r="Q1" i="36"/>
  <c r="P1" i="36"/>
  <c r="O1" i="36"/>
  <c r="N1" i="36"/>
  <c r="M1" i="36"/>
  <c r="L1" i="36"/>
  <c r="K1" i="36"/>
  <c r="J1" i="36"/>
  <c r="I1" i="36"/>
  <c r="H1" i="36"/>
  <c r="G1" i="36"/>
  <c r="F1" i="36"/>
  <c r="D1" i="36"/>
  <c r="E1" i="36"/>
  <c r="B3" i="36"/>
  <c r="B4" i="36"/>
  <c r="B5" i="36"/>
  <c r="B6" i="36"/>
  <c r="B7" i="36"/>
  <c r="B8" i="36"/>
  <c r="B9" i="36"/>
  <c r="B10" i="36"/>
  <c r="B11" i="36"/>
  <c r="B12" i="36"/>
  <c r="B2" i="36"/>
  <c r="A3" i="36"/>
  <c r="A4" i="36"/>
  <c r="A5" i="36"/>
  <c r="A6" i="36"/>
  <c r="A7" i="36"/>
  <c r="A8" i="36"/>
  <c r="A9" i="36"/>
  <c r="A10" i="36"/>
  <c r="A11" i="36"/>
  <c r="A12" i="36"/>
  <c r="A2" i="36"/>
  <c r="B2" i="28"/>
  <c r="B2" i="26"/>
  <c r="B2" i="25"/>
  <c r="B2" i="11"/>
  <c r="B2" i="24"/>
  <c r="L55" i="37" l="1"/>
  <c r="K55" i="37"/>
  <c r="J55" i="37"/>
  <c r="E2" i="29" l="1"/>
  <c r="L4" i="37" l="1"/>
  <c r="L5" i="37"/>
  <c r="L6" i="37"/>
  <c r="L7" i="37"/>
  <c r="L8" i="37"/>
  <c r="L9" i="37"/>
  <c r="L10" i="37"/>
  <c r="L11" i="37"/>
  <c r="L12" i="37"/>
  <c r="L13" i="37"/>
  <c r="L14" i="37"/>
  <c r="L15" i="37"/>
  <c r="L16" i="37"/>
  <c r="L17" i="37"/>
  <c r="L18" i="37"/>
  <c r="L19" i="37"/>
  <c r="L20" i="37"/>
  <c r="L21" i="37"/>
  <c r="L22" i="37"/>
  <c r="L23" i="37"/>
  <c r="L24" i="37"/>
  <c r="L25" i="37"/>
  <c r="L26" i="37"/>
  <c r="L27" i="37"/>
  <c r="L28" i="37"/>
  <c r="L30" i="37"/>
  <c r="L31" i="37"/>
  <c r="L32" i="37"/>
  <c r="L33" i="37"/>
  <c r="L34" i="37"/>
  <c r="L35" i="37"/>
  <c r="L36" i="37"/>
  <c r="L37" i="37"/>
  <c r="L38" i="37"/>
  <c r="L39" i="37"/>
  <c r="L40" i="37"/>
  <c r="L41" i="37"/>
  <c r="L42" i="37"/>
  <c r="L43" i="37"/>
  <c r="L44" i="37"/>
  <c r="L46" i="37"/>
  <c r="L48" i="37"/>
  <c r="L49" i="37"/>
  <c r="L50" i="37"/>
  <c r="L51" i="37"/>
  <c r="L53" i="37"/>
  <c r="L56" i="37"/>
  <c r="L57" i="37"/>
  <c r="L58" i="37"/>
  <c r="L61" i="37"/>
  <c r="L62" i="37"/>
  <c r="L63" i="37"/>
  <c r="L64" i="37"/>
  <c r="L65" i="37"/>
  <c r="L66" i="37"/>
  <c r="L67" i="37"/>
  <c r="L68" i="37"/>
  <c r="L69" i="37"/>
  <c r="L70" i="37"/>
  <c r="L71" i="37"/>
  <c r="L72" i="37"/>
  <c r="L73" i="37"/>
  <c r="L74" i="37"/>
  <c r="L75" i="37"/>
  <c r="L76" i="37"/>
  <c r="L77" i="37"/>
  <c r="L78" i="37"/>
  <c r="L79" i="37"/>
  <c r="L80" i="37"/>
  <c r="J4" i="37"/>
  <c r="J5" i="37"/>
  <c r="J6" i="37"/>
  <c r="J7" i="37"/>
  <c r="J8" i="37"/>
  <c r="J9" i="37"/>
  <c r="J10" i="37"/>
  <c r="J11" i="37"/>
  <c r="J12" i="37"/>
  <c r="J13" i="37"/>
  <c r="J14" i="37"/>
  <c r="J15" i="37"/>
  <c r="J16" i="37"/>
  <c r="J17" i="37"/>
  <c r="J18" i="37"/>
  <c r="J19" i="37"/>
  <c r="J20" i="37"/>
  <c r="J21" i="37"/>
  <c r="J22" i="37"/>
  <c r="J23" i="37"/>
  <c r="J24" i="37"/>
  <c r="J25" i="37"/>
  <c r="J26" i="37"/>
  <c r="J27" i="37"/>
  <c r="J28" i="37"/>
  <c r="J29" i="37"/>
  <c r="J30" i="37"/>
  <c r="J31" i="37"/>
  <c r="J33" i="37"/>
  <c r="J34" i="37"/>
  <c r="J35" i="37"/>
  <c r="J36" i="37"/>
  <c r="J37" i="37"/>
  <c r="J38" i="37"/>
  <c r="J39" i="37"/>
  <c r="J40" i="37"/>
  <c r="J41" i="37"/>
  <c r="J42" i="37"/>
  <c r="J43" i="37"/>
  <c r="J44" i="37"/>
  <c r="J45" i="37"/>
  <c r="J46" i="37"/>
  <c r="J47" i="37"/>
  <c r="J48" i="37"/>
  <c r="J49" i="37"/>
  <c r="J50" i="37"/>
  <c r="J51" i="37"/>
  <c r="J52" i="37"/>
  <c r="J53" i="37"/>
  <c r="J54" i="37"/>
  <c r="J56" i="37"/>
  <c r="J57" i="37"/>
  <c r="J58" i="37"/>
  <c r="J61" i="37"/>
  <c r="J63" i="37"/>
  <c r="J65" i="37"/>
  <c r="J66" i="37"/>
  <c r="J67" i="37"/>
  <c r="J68" i="37"/>
  <c r="J69" i="37"/>
  <c r="J70" i="37"/>
  <c r="J71" i="37"/>
  <c r="J72" i="37"/>
  <c r="J73" i="37"/>
  <c r="J74" i="37"/>
  <c r="J75" i="37"/>
  <c r="J76" i="37"/>
  <c r="J77" i="37"/>
  <c r="J79" i="37"/>
  <c r="J80" i="37"/>
  <c r="K7" i="37"/>
  <c r="K10" i="37"/>
  <c r="K11" i="37"/>
  <c r="K12" i="37"/>
  <c r="K13" i="37"/>
  <c r="K14" i="37"/>
  <c r="K15" i="37"/>
  <c r="K16" i="37"/>
  <c r="K20" i="37"/>
  <c r="K21" i="37"/>
  <c r="K22" i="37"/>
  <c r="K26" i="37"/>
  <c r="K27" i="37"/>
  <c r="K28" i="37"/>
  <c r="K30" i="37"/>
  <c r="K31" i="37"/>
  <c r="K32" i="37"/>
  <c r="K33" i="37"/>
  <c r="K34" i="37"/>
  <c r="K35" i="37"/>
  <c r="K36" i="37"/>
  <c r="K37" i="37"/>
  <c r="K38" i="37"/>
  <c r="K39" i="37"/>
  <c r="K40" i="37"/>
  <c r="K41" i="37"/>
  <c r="K42" i="37"/>
  <c r="K44" i="37"/>
  <c r="K48" i="37"/>
  <c r="K49" i="37"/>
  <c r="K50" i="37"/>
  <c r="K53" i="37"/>
  <c r="K56" i="37"/>
  <c r="K57" i="37"/>
  <c r="K58" i="37"/>
  <c r="K61" i="37"/>
  <c r="K62" i="37"/>
  <c r="K63" i="37"/>
  <c r="K64" i="37"/>
  <c r="K65" i="37"/>
  <c r="K66" i="37"/>
  <c r="K69" i="37"/>
  <c r="K70" i="37"/>
  <c r="K72" i="37"/>
  <c r="K74" i="37"/>
  <c r="K75" i="37"/>
  <c r="K76" i="37"/>
  <c r="K77" i="37"/>
  <c r="K78" i="37"/>
  <c r="K79" i="37"/>
  <c r="K80" i="37"/>
  <c r="C6" i="32" l="1"/>
  <c r="C7" i="32"/>
  <c r="C8" i="32"/>
  <c r="C9" i="32"/>
  <c r="C6" i="31"/>
  <c r="C7" i="31"/>
  <c r="C8" i="31"/>
  <c r="H6" i="32" l="1"/>
  <c r="L6" i="32"/>
  <c r="M6" i="32"/>
  <c r="N6" i="32"/>
  <c r="O6" i="32"/>
  <c r="P6" i="32"/>
  <c r="Q6" i="32"/>
  <c r="R6" i="32"/>
  <c r="S6" i="32"/>
  <c r="T6" i="32"/>
  <c r="U6" i="32"/>
  <c r="V6" i="32"/>
  <c r="W6" i="32"/>
  <c r="X6" i="32"/>
  <c r="Y6" i="32"/>
  <c r="Z6" i="32"/>
  <c r="AA6" i="32"/>
  <c r="H7" i="32"/>
  <c r="L7" i="32"/>
  <c r="M7" i="32"/>
  <c r="N7" i="32"/>
  <c r="O7" i="32"/>
  <c r="P7" i="32"/>
  <c r="Q7" i="32"/>
  <c r="R7" i="32"/>
  <c r="S7" i="32"/>
  <c r="T7" i="32"/>
  <c r="U7" i="32"/>
  <c r="V7" i="32"/>
  <c r="W7" i="32"/>
  <c r="X7" i="32"/>
  <c r="Y7" i="32"/>
  <c r="Z7" i="32"/>
  <c r="AA7" i="32"/>
  <c r="H8" i="32"/>
  <c r="L8" i="32"/>
  <c r="M8" i="32"/>
  <c r="N8" i="32"/>
  <c r="O8" i="32"/>
  <c r="P8" i="32"/>
  <c r="Q8" i="32"/>
  <c r="R8" i="32"/>
  <c r="S8" i="32"/>
  <c r="T8" i="32"/>
  <c r="U8" i="32"/>
  <c r="V8" i="32"/>
  <c r="W8" i="32"/>
  <c r="X8" i="32"/>
  <c r="Y8" i="32"/>
  <c r="Z8" i="32"/>
  <c r="AA8" i="32"/>
  <c r="H9" i="32"/>
  <c r="L9" i="32"/>
  <c r="M9" i="32"/>
  <c r="N9" i="32"/>
  <c r="O9" i="32"/>
  <c r="P9" i="32"/>
  <c r="Q9" i="32"/>
  <c r="R9" i="32"/>
  <c r="S9" i="32"/>
  <c r="T9" i="32"/>
  <c r="U9" i="32"/>
  <c r="V9" i="32"/>
  <c r="W9" i="32"/>
  <c r="X9" i="32"/>
  <c r="Y9" i="32"/>
  <c r="Z9" i="32"/>
  <c r="AA9" i="32"/>
  <c r="H10" i="32"/>
  <c r="L10" i="32"/>
  <c r="M10" i="32"/>
  <c r="N10" i="32"/>
  <c r="O10" i="32"/>
  <c r="P10" i="32"/>
  <c r="Q10" i="32"/>
  <c r="R10" i="32"/>
  <c r="S10" i="32"/>
  <c r="T10" i="32"/>
  <c r="U10" i="32"/>
  <c r="V10" i="32"/>
  <c r="W10" i="32"/>
  <c r="X10" i="32"/>
  <c r="Y10" i="32"/>
  <c r="Z10" i="32"/>
  <c r="AA10" i="32"/>
  <c r="H11" i="32"/>
  <c r="L11" i="32"/>
  <c r="M11" i="32"/>
  <c r="N11" i="32"/>
  <c r="O11" i="32"/>
  <c r="P11" i="32"/>
  <c r="Q11" i="32"/>
  <c r="R11" i="32"/>
  <c r="S11" i="32"/>
  <c r="T11" i="32"/>
  <c r="U11" i="32"/>
  <c r="V11" i="32"/>
  <c r="W11" i="32"/>
  <c r="X11" i="32"/>
  <c r="Y11" i="32"/>
  <c r="Z11" i="32"/>
  <c r="AA11" i="32"/>
  <c r="H12" i="32"/>
  <c r="L12" i="32"/>
  <c r="M12" i="32"/>
  <c r="N12" i="32"/>
  <c r="O12" i="32"/>
  <c r="P12" i="32"/>
  <c r="Q12" i="32"/>
  <c r="R12" i="32"/>
  <c r="S12" i="32"/>
  <c r="T12" i="32"/>
  <c r="U12" i="32"/>
  <c r="V12" i="32"/>
  <c r="W12" i="32"/>
  <c r="X12" i="32"/>
  <c r="Y12" i="32"/>
  <c r="Z12" i="32"/>
  <c r="AA12" i="32"/>
  <c r="H13" i="32"/>
  <c r="L13" i="32"/>
  <c r="M13" i="32"/>
  <c r="N13" i="32"/>
  <c r="O13" i="32"/>
  <c r="P13" i="32"/>
  <c r="Q13" i="32"/>
  <c r="R13" i="32"/>
  <c r="S13" i="32"/>
  <c r="T13" i="32"/>
  <c r="U13" i="32"/>
  <c r="V13" i="32"/>
  <c r="W13" i="32"/>
  <c r="X13" i="32"/>
  <c r="Y13" i="32"/>
  <c r="Z13" i="32"/>
  <c r="AA13" i="32"/>
  <c r="H14" i="32"/>
  <c r="L14" i="32"/>
  <c r="M14" i="32"/>
  <c r="N14" i="32"/>
  <c r="O14" i="32"/>
  <c r="P14" i="32"/>
  <c r="Q14" i="32"/>
  <c r="R14" i="32"/>
  <c r="S14" i="32"/>
  <c r="T14" i="32"/>
  <c r="U14" i="32"/>
  <c r="V14" i="32"/>
  <c r="W14" i="32"/>
  <c r="X14" i="32"/>
  <c r="Y14" i="32"/>
  <c r="Z14" i="32"/>
  <c r="AA14" i="32"/>
  <c r="H15" i="32"/>
  <c r="L15" i="32"/>
  <c r="M15" i="32"/>
  <c r="N15" i="32"/>
  <c r="O15" i="32"/>
  <c r="P15" i="32"/>
  <c r="Q15" i="32"/>
  <c r="R15" i="32"/>
  <c r="S15" i="32"/>
  <c r="T15" i="32"/>
  <c r="U15" i="32"/>
  <c r="V15" i="32"/>
  <c r="W15" i="32"/>
  <c r="X15" i="32"/>
  <c r="Y15" i="32"/>
  <c r="Z15" i="32"/>
  <c r="AA15" i="32"/>
  <c r="H16" i="32"/>
  <c r="L16" i="32"/>
  <c r="M16" i="32"/>
  <c r="N16" i="32"/>
  <c r="O16" i="32"/>
  <c r="P16" i="32"/>
  <c r="Q16" i="32"/>
  <c r="R16" i="32"/>
  <c r="S16" i="32"/>
  <c r="T16" i="32"/>
  <c r="U16" i="32"/>
  <c r="V16" i="32"/>
  <c r="W16" i="32"/>
  <c r="X16" i="32"/>
  <c r="Y16" i="32"/>
  <c r="Z16" i="32"/>
  <c r="AA16" i="32"/>
  <c r="H17" i="32"/>
  <c r="L17" i="32"/>
  <c r="M17" i="32"/>
  <c r="N17" i="32"/>
  <c r="O17" i="32"/>
  <c r="P17" i="32"/>
  <c r="Q17" i="32"/>
  <c r="R17" i="32"/>
  <c r="S17" i="32"/>
  <c r="T17" i="32"/>
  <c r="U17" i="32"/>
  <c r="V17" i="32"/>
  <c r="W17" i="32"/>
  <c r="X17" i="32"/>
  <c r="Y17" i="32"/>
  <c r="Z17" i="32"/>
  <c r="AA17" i="32"/>
  <c r="D12" i="32" l="1"/>
  <c r="M9" i="29" s="1"/>
  <c r="D16" i="32"/>
  <c r="M13" i="29" s="1"/>
  <c r="D14" i="32"/>
  <c r="M11" i="29" s="1"/>
  <c r="D10" i="32"/>
  <c r="M7" i="29" s="1"/>
  <c r="D8" i="32"/>
  <c r="M5" i="29" s="1"/>
  <c r="D6" i="32"/>
  <c r="M3" i="29" s="1"/>
  <c r="D17" i="32"/>
  <c r="D15" i="32"/>
  <c r="M12" i="29" s="1"/>
  <c r="D13" i="32"/>
  <c r="M10" i="29" s="1"/>
  <c r="D11" i="32"/>
  <c r="M8" i="29" s="1"/>
  <c r="D9" i="32"/>
  <c r="M6" i="29" s="1"/>
  <c r="D7" i="32"/>
  <c r="M4" i="29" s="1"/>
  <c r="E19" i="29" l="1"/>
  <c r="E32" i="29"/>
  <c r="E33" i="29"/>
  <c r="E34" i="29"/>
  <c r="C2" i="23" l="1"/>
  <c r="C3" i="23"/>
  <c r="C4" i="23"/>
  <c r="C5" i="23"/>
  <c r="C6" i="23"/>
  <c r="E3" i="29"/>
  <c r="E4" i="29"/>
  <c r="E5" i="29"/>
  <c r="E6" i="29"/>
  <c r="E7" i="29"/>
  <c r="E8" i="29"/>
  <c r="E9" i="29"/>
  <c r="E10" i="29"/>
  <c r="E11" i="29"/>
  <c r="E12" i="29"/>
  <c r="E13" i="29"/>
  <c r="E14" i="29"/>
  <c r="E15" i="29"/>
  <c r="E16" i="29"/>
  <c r="E17" i="29"/>
  <c r="E18" i="29"/>
  <c r="E20" i="29"/>
  <c r="E21" i="29"/>
  <c r="E23" i="29"/>
  <c r="E24" i="29"/>
  <c r="E25" i="29"/>
  <c r="E26" i="29"/>
  <c r="E27" i="29"/>
  <c r="E28" i="29"/>
  <c r="E29" i="29"/>
  <c r="E30" i="29"/>
  <c r="E31" i="29"/>
  <c r="G2" i="33" l="1"/>
  <c r="F2" i="33"/>
  <c r="E2" i="33"/>
  <c r="D2" i="33"/>
  <c r="C2" i="33"/>
  <c r="B4" i="33"/>
  <c r="B5" i="33"/>
  <c r="B6" i="33"/>
  <c r="B7" i="33"/>
  <c r="B3" i="33"/>
  <c r="AA5" i="32" l="1"/>
  <c r="Z5" i="32"/>
  <c r="Y5" i="32"/>
  <c r="X5" i="32"/>
  <c r="W5" i="32"/>
  <c r="V5" i="32"/>
  <c r="U5" i="32"/>
  <c r="T5" i="32"/>
  <c r="S5" i="32"/>
  <c r="R5" i="32"/>
  <c r="Q5" i="32"/>
  <c r="P5" i="32"/>
  <c r="O5" i="32"/>
  <c r="N5" i="32"/>
  <c r="M5" i="32"/>
  <c r="L5" i="32"/>
  <c r="H5" i="32"/>
  <c r="C5" i="32"/>
  <c r="X3" i="32"/>
  <c r="T3" i="32"/>
  <c r="P3" i="32"/>
  <c r="L3" i="32"/>
  <c r="H3" i="32"/>
  <c r="D5" i="32" l="1"/>
  <c r="M2" i="29" s="1"/>
  <c r="T3" i="31"/>
  <c r="P3" i="31"/>
  <c r="L3" i="31"/>
  <c r="H3" i="31"/>
  <c r="D3" i="31"/>
  <c r="C5" i="31"/>
  <c r="B13" i="24" l="1"/>
  <c r="C13" i="24"/>
  <c r="D13" i="24"/>
  <c r="E13" i="24"/>
  <c r="F13" i="24"/>
  <c r="G13" i="24"/>
  <c r="H13" i="24"/>
  <c r="I13" i="24"/>
  <c r="J13" i="24"/>
  <c r="K13" i="24"/>
  <c r="L13" i="24"/>
  <c r="M13" i="24"/>
  <c r="N13" i="24"/>
  <c r="O13" i="24"/>
  <c r="P13" i="24"/>
  <c r="Q13" i="24"/>
  <c r="R13" i="24"/>
  <c r="S13" i="24"/>
  <c r="T13" i="24"/>
  <c r="U13" i="24"/>
  <c r="V13" i="24"/>
  <c r="W13" i="24"/>
  <c r="X13" i="24"/>
  <c r="B14" i="24"/>
  <c r="C14" i="24"/>
  <c r="D14" i="24"/>
  <c r="E14" i="24"/>
  <c r="F14" i="24"/>
  <c r="G14" i="24"/>
  <c r="H14" i="24"/>
  <c r="I14" i="24"/>
  <c r="J14" i="24"/>
  <c r="K14" i="24"/>
  <c r="L14" i="24"/>
  <c r="M14" i="24"/>
  <c r="N14" i="24"/>
  <c r="O14" i="24"/>
  <c r="P14" i="24"/>
  <c r="Q14" i="24"/>
  <c r="R14" i="24"/>
  <c r="S14" i="24"/>
  <c r="T14" i="24"/>
  <c r="U14" i="24"/>
  <c r="V14" i="24"/>
  <c r="W14" i="24"/>
  <c r="X14" i="24"/>
  <c r="B15" i="24"/>
  <c r="C15" i="24"/>
  <c r="D15" i="24"/>
  <c r="E15" i="24"/>
  <c r="F15" i="24"/>
  <c r="G15" i="24"/>
  <c r="H15" i="24"/>
  <c r="I15" i="24"/>
  <c r="J15" i="24"/>
  <c r="K15" i="24"/>
  <c r="L15" i="24"/>
  <c r="M15" i="24"/>
  <c r="N15" i="24"/>
  <c r="O15" i="24"/>
  <c r="P15" i="24"/>
  <c r="Q15" i="24"/>
  <c r="R15" i="24"/>
  <c r="S15" i="24"/>
  <c r="T15" i="24"/>
  <c r="U15" i="24"/>
  <c r="V15" i="24"/>
  <c r="W15" i="24"/>
  <c r="X15" i="24"/>
  <c r="B16" i="24"/>
  <c r="C16" i="24"/>
  <c r="D16" i="24"/>
  <c r="E16" i="24"/>
  <c r="F16" i="24"/>
  <c r="G16" i="24"/>
  <c r="H16" i="24"/>
  <c r="I16" i="24"/>
  <c r="J16" i="24"/>
  <c r="K16" i="24"/>
  <c r="L16" i="24"/>
  <c r="M16" i="24"/>
  <c r="N16" i="24"/>
  <c r="O16" i="24"/>
  <c r="P16" i="24"/>
  <c r="Q16" i="24"/>
  <c r="R16" i="24"/>
  <c r="S16" i="24"/>
  <c r="T16" i="24"/>
  <c r="U16" i="24"/>
  <c r="V16" i="24"/>
  <c r="W16" i="24"/>
  <c r="X16" i="24"/>
  <c r="B17" i="24"/>
  <c r="C17" i="24"/>
  <c r="D17" i="24"/>
  <c r="E17" i="24"/>
  <c r="F17" i="24"/>
  <c r="G17" i="24"/>
  <c r="H17" i="24"/>
  <c r="I17" i="24"/>
  <c r="J17" i="24"/>
  <c r="K17" i="24"/>
  <c r="L17" i="24"/>
  <c r="M17" i="24"/>
  <c r="N17" i="24"/>
  <c r="O17" i="24"/>
  <c r="P17" i="24"/>
  <c r="Q17" i="24"/>
  <c r="R17" i="24"/>
  <c r="S17" i="24"/>
  <c r="T17" i="24"/>
  <c r="U17" i="24"/>
  <c r="V17" i="24"/>
  <c r="W17" i="24"/>
  <c r="X17" i="24"/>
  <c r="B18" i="24"/>
  <c r="C18" i="24"/>
  <c r="D18" i="24"/>
  <c r="E18" i="24"/>
  <c r="F18" i="24"/>
  <c r="G18" i="24"/>
  <c r="H18" i="24"/>
  <c r="I18" i="24"/>
  <c r="J18" i="24"/>
  <c r="K18" i="24"/>
  <c r="L18" i="24"/>
  <c r="M18" i="24"/>
  <c r="N18" i="24"/>
  <c r="O18" i="24"/>
  <c r="P18" i="24"/>
  <c r="Q18" i="24"/>
  <c r="R18" i="24"/>
  <c r="S18" i="24"/>
  <c r="T18" i="24"/>
  <c r="U18" i="24"/>
  <c r="V18" i="24"/>
  <c r="W18" i="24"/>
  <c r="X18" i="24"/>
  <c r="B19" i="24"/>
  <c r="C19" i="24"/>
  <c r="D19" i="24"/>
  <c r="E19" i="24"/>
  <c r="F19" i="24"/>
  <c r="G19" i="24"/>
  <c r="H19" i="24"/>
  <c r="I19" i="24"/>
  <c r="J19" i="24"/>
  <c r="K19" i="24"/>
  <c r="L19" i="24"/>
  <c r="M19" i="24"/>
  <c r="N19" i="24"/>
  <c r="O19" i="24"/>
  <c r="P19" i="24"/>
  <c r="Q19" i="24"/>
  <c r="R19" i="24"/>
  <c r="S19" i="24"/>
  <c r="T19" i="24"/>
  <c r="U19" i="24"/>
  <c r="V19" i="24"/>
  <c r="W19" i="24"/>
  <c r="X19" i="24"/>
  <c r="B20" i="24"/>
  <c r="C20" i="24"/>
  <c r="D20" i="24"/>
  <c r="E20" i="24"/>
  <c r="F20" i="24"/>
  <c r="G20" i="24"/>
  <c r="H20" i="24"/>
  <c r="I20" i="24"/>
  <c r="J20" i="24"/>
  <c r="K20" i="24"/>
  <c r="L20" i="24"/>
  <c r="M20" i="24"/>
  <c r="N20" i="24"/>
  <c r="O20" i="24"/>
  <c r="P20" i="24"/>
  <c r="Q20" i="24"/>
  <c r="R20" i="24"/>
  <c r="S20" i="24"/>
  <c r="T20" i="24"/>
  <c r="U20" i="24"/>
  <c r="V20" i="24"/>
  <c r="W20" i="24"/>
  <c r="X20" i="24"/>
  <c r="B21" i="24"/>
  <c r="C21" i="24"/>
  <c r="D21" i="24"/>
  <c r="E21" i="24"/>
  <c r="F21" i="24"/>
  <c r="G21" i="24"/>
  <c r="H21" i="24"/>
  <c r="I21" i="24"/>
  <c r="J21" i="24"/>
  <c r="K21" i="24"/>
  <c r="L21" i="24"/>
  <c r="M21" i="24"/>
  <c r="N21" i="24"/>
  <c r="O21" i="24"/>
  <c r="P21" i="24"/>
  <c r="Q21" i="24"/>
  <c r="R21" i="24"/>
  <c r="S21" i="24"/>
  <c r="T21" i="24"/>
  <c r="U21" i="24"/>
  <c r="V21" i="24"/>
  <c r="W21" i="24"/>
  <c r="X21" i="24"/>
  <c r="B22" i="24"/>
  <c r="C22" i="24"/>
  <c r="D22" i="24"/>
  <c r="E22" i="24"/>
  <c r="F22" i="24"/>
  <c r="G22" i="24"/>
  <c r="H22" i="24"/>
  <c r="I22" i="24"/>
  <c r="J22" i="24"/>
  <c r="K22" i="24"/>
  <c r="L22" i="24"/>
  <c r="M22" i="24"/>
  <c r="N22" i="24"/>
  <c r="O22" i="24"/>
  <c r="P22" i="24"/>
  <c r="Q22" i="24"/>
  <c r="R22" i="24"/>
  <c r="S22" i="24"/>
  <c r="T22" i="24"/>
  <c r="U22" i="24"/>
  <c r="V22" i="24"/>
  <c r="W22" i="24"/>
  <c r="X22" i="24"/>
  <c r="B23" i="24"/>
  <c r="C23" i="24"/>
  <c r="D23" i="24"/>
  <c r="E23" i="24"/>
  <c r="F23" i="24"/>
  <c r="G23" i="24"/>
  <c r="H23" i="24"/>
  <c r="I23" i="24"/>
  <c r="J23" i="24"/>
  <c r="K23" i="24"/>
  <c r="L23" i="24"/>
  <c r="M23" i="24"/>
  <c r="N23" i="24"/>
  <c r="O23" i="24"/>
  <c r="P23" i="24"/>
  <c r="Q23" i="24"/>
  <c r="R23" i="24"/>
  <c r="S23" i="24"/>
  <c r="T23" i="24"/>
  <c r="U23" i="24"/>
  <c r="V23" i="24"/>
  <c r="W23" i="24"/>
  <c r="X23" i="24"/>
  <c r="B24" i="24"/>
  <c r="C24" i="24"/>
  <c r="D24" i="24"/>
  <c r="E24" i="24"/>
  <c r="F24" i="24"/>
  <c r="G24" i="24"/>
  <c r="H24" i="24"/>
  <c r="I24" i="24"/>
  <c r="J24" i="24"/>
  <c r="K24" i="24"/>
  <c r="L24" i="24"/>
  <c r="M24" i="24"/>
  <c r="N24" i="24"/>
  <c r="O24" i="24"/>
  <c r="P24" i="24"/>
  <c r="Q24" i="24"/>
  <c r="R24" i="24"/>
  <c r="S24" i="24"/>
  <c r="T24" i="24"/>
  <c r="U24" i="24"/>
  <c r="V24" i="24"/>
  <c r="W24" i="24"/>
  <c r="X24" i="24"/>
  <c r="B25" i="24"/>
  <c r="C25" i="24"/>
  <c r="D25" i="24"/>
  <c r="E25" i="24"/>
  <c r="F25" i="24"/>
  <c r="G25" i="24"/>
  <c r="H25" i="24"/>
  <c r="I25" i="24"/>
  <c r="J25" i="24"/>
  <c r="K25" i="24"/>
  <c r="L25" i="24"/>
  <c r="M25" i="24"/>
  <c r="N25" i="24"/>
  <c r="O25" i="24"/>
  <c r="P25" i="24"/>
  <c r="Q25" i="24"/>
  <c r="R25" i="24"/>
  <c r="S25" i="24"/>
  <c r="T25" i="24"/>
  <c r="U25" i="24"/>
  <c r="V25" i="24"/>
  <c r="W25" i="24"/>
  <c r="X25" i="24"/>
  <c r="L2" i="23"/>
  <c r="L3" i="23"/>
  <c r="L4" i="23"/>
  <c r="L5" i="23"/>
  <c r="L6" i="23"/>
  <c r="D12" i="24" l="1"/>
  <c r="E12" i="24"/>
  <c r="F12" i="24"/>
  <c r="G12" i="24"/>
  <c r="H12" i="24"/>
  <c r="I12" i="24"/>
  <c r="J12" i="24"/>
  <c r="K12" i="24"/>
  <c r="L12" i="24"/>
  <c r="M12" i="24"/>
  <c r="N12" i="24"/>
  <c r="O12" i="24"/>
  <c r="P12" i="24"/>
  <c r="Q12" i="24"/>
  <c r="R12" i="24"/>
  <c r="S12" i="24"/>
  <c r="T12" i="24"/>
  <c r="U12" i="24"/>
  <c r="V12" i="24"/>
  <c r="W12" i="24"/>
  <c r="X12" i="24"/>
  <c r="C12" i="24"/>
  <c r="B12" i="24"/>
  <c r="E8" i="28"/>
  <c r="O6" i="23" s="1"/>
  <c r="E7" i="28"/>
  <c r="N6" i="23" s="1"/>
  <c r="M6" i="23"/>
  <c r="E8" i="26"/>
  <c r="O5" i="23" s="1"/>
  <c r="E7" i="26"/>
  <c r="N5" i="23" s="1"/>
  <c r="E6" i="26"/>
  <c r="M5" i="23" s="1"/>
  <c r="E8" i="25"/>
  <c r="O4" i="23" s="1"/>
  <c r="E7" i="25"/>
  <c r="N4" i="23" s="1"/>
  <c r="E6" i="25"/>
  <c r="M4" i="23" s="1"/>
  <c r="E8" i="11"/>
  <c r="O3" i="23" s="1"/>
  <c r="E7" i="11"/>
  <c r="N3" i="23" s="1"/>
  <c r="E6" i="11"/>
  <c r="M3" i="23" s="1"/>
  <c r="B3" i="28" l="1"/>
  <c r="B1" i="28"/>
  <c r="B3" i="24" l="1"/>
  <c r="B3" i="11"/>
  <c r="B3" i="25"/>
  <c r="B3" i="26"/>
  <c r="B1" i="26"/>
  <c r="B1" i="25"/>
  <c r="B1" i="11"/>
  <c r="B1" i="24"/>
  <c r="E8" i="24" l="1"/>
  <c r="E7" i="24"/>
  <c r="E6" i="24"/>
  <c r="M2" i="23" l="1"/>
  <c r="I6" i="32"/>
  <c r="E6" i="32" s="1"/>
  <c r="N3" i="29" s="1"/>
  <c r="I8" i="32"/>
  <c r="E8" i="32" s="1"/>
  <c r="N5" i="29" s="1"/>
  <c r="I10" i="32"/>
  <c r="E10" i="32" s="1"/>
  <c r="N7" i="29" s="1"/>
  <c r="I12" i="32"/>
  <c r="E12" i="32" s="1"/>
  <c r="N9" i="29" s="1"/>
  <c r="I14" i="32"/>
  <c r="E14" i="32" s="1"/>
  <c r="N11" i="29" s="1"/>
  <c r="I16" i="32"/>
  <c r="E16" i="32" s="1"/>
  <c r="N13" i="29" s="1"/>
  <c r="I7" i="32"/>
  <c r="E7" i="32" s="1"/>
  <c r="N4" i="29" s="1"/>
  <c r="I9" i="32"/>
  <c r="E9" i="32" s="1"/>
  <c r="N6" i="29" s="1"/>
  <c r="I11" i="32"/>
  <c r="E11" i="32" s="1"/>
  <c r="N8" i="29" s="1"/>
  <c r="I13" i="32"/>
  <c r="E13" i="32" s="1"/>
  <c r="N10" i="29" s="1"/>
  <c r="I15" i="32"/>
  <c r="E15" i="32" s="1"/>
  <c r="N12" i="29" s="1"/>
  <c r="I17" i="32"/>
  <c r="E17" i="32" s="1"/>
  <c r="N14" i="29" s="1"/>
  <c r="I5" i="32"/>
  <c r="E5" i="32" s="1"/>
  <c r="N2" i="29" s="1"/>
  <c r="N2" i="23"/>
  <c r="J6" i="32"/>
  <c r="F6" i="32" s="1"/>
  <c r="O3" i="29" s="1"/>
  <c r="J8" i="32"/>
  <c r="F8" i="32" s="1"/>
  <c r="O5" i="29" s="1"/>
  <c r="J10" i="32"/>
  <c r="F10" i="32" s="1"/>
  <c r="O7" i="29" s="1"/>
  <c r="J12" i="32"/>
  <c r="F12" i="32" s="1"/>
  <c r="O9" i="29" s="1"/>
  <c r="J14" i="32"/>
  <c r="F14" i="32" s="1"/>
  <c r="O11" i="29" s="1"/>
  <c r="J16" i="32"/>
  <c r="F16" i="32" s="1"/>
  <c r="O13" i="29" s="1"/>
  <c r="J7" i="32"/>
  <c r="F7" i="32" s="1"/>
  <c r="O4" i="29" s="1"/>
  <c r="J9" i="32"/>
  <c r="F9" i="32" s="1"/>
  <c r="O6" i="29" s="1"/>
  <c r="J11" i="32"/>
  <c r="F11" i="32" s="1"/>
  <c r="O8" i="29" s="1"/>
  <c r="J13" i="32"/>
  <c r="F13" i="32" s="1"/>
  <c r="O10" i="29" s="1"/>
  <c r="J15" i="32"/>
  <c r="F15" i="32" s="1"/>
  <c r="O12" i="29" s="1"/>
  <c r="J17" i="32"/>
  <c r="F17" i="32" s="1"/>
  <c r="J5" i="32"/>
  <c r="F5" i="32" s="1"/>
  <c r="O2" i="29" s="1"/>
  <c r="O2" i="23"/>
  <c r="K7" i="32"/>
  <c r="G7" i="32" s="1"/>
  <c r="P4" i="29" s="1"/>
  <c r="K13" i="32"/>
  <c r="G13" i="32" s="1"/>
  <c r="P10" i="29" s="1"/>
  <c r="K6" i="32"/>
  <c r="G6" i="32" s="1"/>
  <c r="P3" i="29" s="1"/>
  <c r="K8" i="32"/>
  <c r="G8" i="32" s="1"/>
  <c r="P5" i="29" s="1"/>
  <c r="K10" i="32"/>
  <c r="G10" i="32" s="1"/>
  <c r="P7" i="29" s="1"/>
  <c r="K12" i="32"/>
  <c r="G12" i="32" s="1"/>
  <c r="P9" i="29" s="1"/>
  <c r="K14" i="32"/>
  <c r="G14" i="32" s="1"/>
  <c r="P11" i="29" s="1"/>
  <c r="K16" i="32"/>
  <c r="G16" i="32" s="1"/>
  <c r="P13" i="29" s="1"/>
  <c r="K17" i="32"/>
  <c r="G17" i="32" s="1"/>
  <c r="K9" i="32"/>
  <c r="G9" i="32" s="1"/>
  <c r="P6" i="29" s="1"/>
  <c r="K11" i="32"/>
  <c r="G11" i="32" s="1"/>
  <c r="P8" i="29" s="1"/>
  <c r="K15" i="32"/>
  <c r="G15" i="32" s="1"/>
  <c r="P12" i="29" s="1"/>
  <c r="K5" i="32"/>
  <c r="G5" i="32" s="1"/>
  <c r="P2" i="29" s="1"/>
</calcChain>
</file>

<file path=xl/sharedStrings.xml><?xml version="1.0" encoding="utf-8"?>
<sst xmlns="http://schemas.openxmlformats.org/spreadsheetml/2006/main" count="2070" uniqueCount="730">
  <si>
    <t>nízký</t>
  </si>
  <si>
    <t>střední</t>
  </si>
  <si>
    <t>vysoký</t>
  </si>
  <si>
    <t>kritický</t>
  </si>
  <si>
    <t>Bezpečnost a zdraví osob</t>
  </si>
  <si>
    <t>Ochrana osobních údajů</t>
  </si>
  <si>
    <t>Povinnosti ze zákona</t>
  </si>
  <si>
    <t>Trestně-právní jednání</t>
  </si>
  <si>
    <t>Veřejný pořádek</t>
  </si>
  <si>
    <t>Mezinárodní vztahy</t>
  </si>
  <si>
    <t>Obrana státu</t>
  </si>
  <si>
    <t>Bezpečnostní a zpravodajské zájmy</t>
  </si>
  <si>
    <t>Ztráta důvěryhodnosti</t>
  </si>
  <si>
    <t>Finanční ztráty</t>
  </si>
  <si>
    <t>žádné vodítko</t>
  </si>
  <si>
    <t>Řízení a provoz OVM</t>
  </si>
  <si>
    <t>Narušení služeb veřejnosti</t>
  </si>
  <si>
    <t>Kategorie dopadů</t>
  </si>
  <si>
    <t>Nedostupnost 1h</t>
  </si>
  <si>
    <t>Nedostupnost 1den</t>
  </si>
  <si>
    <t>Nedostupnost 2 dny</t>
  </si>
  <si>
    <t>Nedostupnost 1 týden</t>
  </si>
  <si>
    <t>Nedostupnost 14 dní</t>
  </si>
  <si>
    <t>Nedostupnost měsíc a více</t>
  </si>
  <si>
    <t>Úplná ztráta dat</t>
  </si>
  <si>
    <t>Prozrazení v rámci organizace</t>
  </si>
  <si>
    <t>Prozrazení smluvním partnerům</t>
  </si>
  <si>
    <t>Prozrazení vně organizaci</t>
  </si>
  <si>
    <t>Úrovně dopadů</t>
  </si>
  <si>
    <t>nízká</t>
  </si>
  <si>
    <t>vysoká</t>
  </si>
  <si>
    <t>kritická</t>
  </si>
  <si>
    <t>Úrovně dopadu</t>
  </si>
  <si>
    <t>Důvěrnost</t>
  </si>
  <si>
    <t>Integrita</t>
  </si>
  <si>
    <t>Dostupnost</t>
  </si>
  <si>
    <t>Ztráta</t>
  </si>
  <si>
    <t>Modifikace dat malého rozsahu</t>
  </si>
  <si>
    <t>Modifikace dat velkého rozsahu</t>
  </si>
  <si>
    <t>Zákonné a smluvní povinnosti</t>
  </si>
  <si>
    <t>Trestně-právní řízení</t>
  </si>
  <si>
    <t>Zajišťování nezbytných nebo základních služeb</t>
  </si>
  <si>
    <t>Název primárního aktiva:</t>
  </si>
  <si>
    <t>Oblasti dopadu</t>
  </si>
  <si>
    <t>Narušení vnitřních řídících a kontrolních činností</t>
  </si>
  <si>
    <t>Narušení běžných činností</t>
  </si>
  <si>
    <t>Garant primárního aktiva:</t>
  </si>
  <si>
    <t>Datum hodnocení:</t>
  </si>
  <si>
    <r>
      <t xml:space="preserve">Komentář k dopadům 
</t>
    </r>
    <r>
      <rPr>
        <i/>
        <sz val="8"/>
        <rFont val="Calibri"/>
        <family val="2"/>
        <scheme val="minor"/>
      </rPr>
      <t>(uveďte odůvodnění k následkům narušení dostupnosti-odkdy a proč začíná mít nedostupnost negativní dopad, narušení důvěrnosti-např. porušení pravidel obecného nařízení GDPR, narušení integrity dat-např. chyba při zpracování dat agendy)</t>
    </r>
  </si>
  <si>
    <t>Trestně-právní řízení
(nad rámec VKB)</t>
  </si>
  <si>
    <t>Bezpečnost a zdraví osob
(písmeno h) VKB)</t>
  </si>
  <si>
    <t>Veřejný pořádek
(písmeno d) VKB)</t>
  </si>
  <si>
    <t>Mezinárodní vztahy
(písmeno i) VKB)</t>
  </si>
  <si>
    <t>Zákonné a smluvní povinnosti
(písmeno b) VKB)</t>
  </si>
  <si>
    <t>Narušení vnitřních řídících a kontrolních činností
(písmeno c) VKB)</t>
  </si>
  <si>
    <t>Narušení běžných činností
(písmeno f) VKB)</t>
  </si>
  <si>
    <t>Dopad na uživatele IS nebo KS
(písmeno j) VKB)</t>
  </si>
  <si>
    <t>Ztráta důvěryhodnosti
(písmeno g) VKB)</t>
  </si>
  <si>
    <t>Finanční ztráty
(písmeno d) VKB)</t>
  </si>
  <si>
    <t>Obchodní tajemství
(písmeno a) VKB)</t>
  </si>
  <si>
    <t>Obchodní tajemství</t>
  </si>
  <si>
    <t>Dopad na uživatele IS nebo KS</t>
  </si>
  <si>
    <t>Úroveň</t>
  </si>
  <si>
    <t>Ztráta dat od zálohy (1 den)</t>
  </si>
  <si>
    <t>Kategorie</t>
  </si>
  <si>
    <t>Specifikace</t>
  </si>
  <si>
    <t>Garant aktiva</t>
  </si>
  <si>
    <t>Poznámka</t>
  </si>
  <si>
    <t>informace</t>
  </si>
  <si>
    <t>služba</t>
  </si>
  <si>
    <t>ID</t>
  </si>
  <si>
    <t>P1</t>
  </si>
  <si>
    <t>P2</t>
  </si>
  <si>
    <t>P3</t>
  </si>
  <si>
    <t>P4</t>
  </si>
  <si>
    <t>Typové primární aktivum</t>
  </si>
  <si>
    <t>Výsledná hodnota</t>
  </si>
  <si>
    <t>1-2</t>
  </si>
  <si>
    <t>3-4</t>
  </si>
  <si>
    <t>Přípustná doba kumulovaných výpadků s měsíčním vyhodnocováním</t>
  </si>
  <si>
    <t>Provozní doba pod SLA</t>
  </si>
  <si>
    <t>Max. 8 hod., avšak pouze v rámci definované pracovní doby</t>
  </si>
  <si>
    <t>Max. 4 hod. na bázi 24x7</t>
  </si>
  <si>
    <t>Max. 43 min. na bázi 24x7</t>
  </si>
  <si>
    <t>Jednotlivý výpadek max. 15 min. Max. kumulovaný roční výpadek 52 min. (odpovídá 99,99 %)</t>
  </si>
  <si>
    <t>Provozní doba pod SLA: 24x7 (připravenost pro služby související s úplným el. podáním). Avšak určité služby, u nichž to lze předpokládat vzhledem k provozním aspektům, lze nabízet s omezením Provozní doby pod SLA na pracovní dny a vymezenou pracovní dobu. To znamená, že el. podání bude obvykle fungovat nepřetržitě, ale reakce poskytovatele na nahlášené incidenty je omezena.</t>
  </si>
  <si>
    <t>Ztráta dat od zálohy (15 min)</t>
  </si>
  <si>
    <t>Ztráta dat od zálohy (2 dny)</t>
  </si>
  <si>
    <t>Ztráta dat od zálohy (1 týden)</t>
  </si>
  <si>
    <t>Ztráta dat od zálohy (14 dní)</t>
  </si>
  <si>
    <t>Služba certifikace senzorů</t>
  </si>
  <si>
    <t>Rozhodnutí</t>
  </si>
  <si>
    <t>Výsledné rozhodnutí certifikačního procesu - negativní i pozitivní</t>
  </si>
  <si>
    <t>Technická dokumentace a žádost o certifikaci, kterou zasílají jednotliví výrobci ke svým senzorům</t>
  </si>
  <si>
    <t>Informace o průběhu certifikace - kdo rozhodl, kdy došla žádost, průběh certifikace atd.</t>
  </si>
  <si>
    <t>Seznam certifikovaných senzorů</t>
  </si>
  <si>
    <t>Žádosti, technická dokumentace</t>
  </si>
  <si>
    <t>Informace o průběhu certifikace</t>
  </si>
  <si>
    <t>Zajištění procesu certifikace a evidence senzorů</t>
  </si>
  <si>
    <t>Typové podpůrné aktivum</t>
  </si>
  <si>
    <t>PO1</t>
  </si>
  <si>
    <t>PO2</t>
  </si>
  <si>
    <t>PO3</t>
  </si>
  <si>
    <t>PO4</t>
  </si>
  <si>
    <t>PO5</t>
  </si>
  <si>
    <t>PO6</t>
  </si>
  <si>
    <t>PO7</t>
  </si>
  <si>
    <t>PO8</t>
  </si>
  <si>
    <t>PO9</t>
  </si>
  <si>
    <t>PO10</t>
  </si>
  <si>
    <t>PO11</t>
  </si>
  <si>
    <t>PO12</t>
  </si>
  <si>
    <t>PO13</t>
  </si>
  <si>
    <t>PO14</t>
  </si>
  <si>
    <t>PO15</t>
  </si>
  <si>
    <t>PO16</t>
  </si>
  <si>
    <t>PO17</t>
  </si>
  <si>
    <t>PO18</t>
  </si>
  <si>
    <t>PO19</t>
  </si>
  <si>
    <t>PO20</t>
  </si>
  <si>
    <t>PO21</t>
  </si>
  <si>
    <t>PO22</t>
  </si>
  <si>
    <t>PO23</t>
  </si>
  <si>
    <t>PO24</t>
  </si>
  <si>
    <t>PO25</t>
  </si>
  <si>
    <t>PO26</t>
  </si>
  <si>
    <t>PO27</t>
  </si>
  <si>
    <t>PO28</t>
  </si>
  <si>
    <t>PO29</t>
  </si>
  <si>
    <t>PO30</t>
  </si>
  <si>
    <t>PO31</t>
  </si>
  <si>
    <t>PO32</t>
  </si>
  <si>
    <t>Kategorie podpůrného aktiva</t>
  </si>
  <si>
    <t>Skupina podpůrného aktiva</t>
  </si>
  <si>
    <t>Popis podpůrného aktiva</t>
  </si>
  <si>
    <t>Technické vybavení (HW)</t>
  </si>
  <si>
    <t>Servery</t>
  </si>
  <si>
    <t>Backup a obslužný server</t>
  </si>
  <si>
    <t>Kabeláž</t>
  </si>
  <si>
    <t>Interní</t>
  </si>
  <si>
    <t>Komunikační prostředky</t>
  </si>
  <si>
    <t>Síťová zařízení</t>
  </si>
  <si>
    <t>Spojuje dvě a více zařízení v rámci jednoho nebo více segmentů sítě, odděluje síťový provoz.</t>
  </si>
  <si>
    <t>Programové vybavení (SW)</t>
  </si>
  <si>
    <t>Systémový SW</t>
  </si>
  <si>
    <t>Databáze využívané různými aplikačními moduly.</t>
  </si>
  <si>
    <t>Softwarový server zajišťující provoz webového prostředí, resp. portálů.</t>
  </si>
  <si>
    <t>Monitoring a správa provozu</t>
  </si>
  <si>
    <t>Nástroje zajišťující správu a monitorování chodu IS.</t>
  </si>
  <si>
    <t>Autentizační a autorizační aplikace</t>
  </si>
  <si>
    <t>Softwarový server zajišťující chod aplikací.</t>
  </si>
  <si>
    <t>Bezpečnostní SW</t>
  </si>
  <si>
    <t>Antivir</t>
  </si>
  <si>
    <t>Zálohovací SW</t>
  </si>
  <si>
    <t>Software pro správu datových uložišť za účelem zálohování a backup.</t>
  </si>
  <si>
    <t>Objekty</t>
  </si>
  <si>
    <t>Areály</t>
  </si>
  <si>
    <t>Areál</t>
  </si>
  <si>
    <t>Vymezená část území tvořící geografický, správní aj. celek, který může zahrnovat více budov a prostor mezi nimi.</t>
  </si>
  <si>
    <t>Místnosti</t>
  </si>
  <si>
    <t>Lidské zdroje</t>
  </si>
  <si>
    <t>Uživatelé</t>
  </si>
  <si>
    <t>Administrátoři</t>
  </si>
  <si>
    <t xml:space="preserve">Jedná se o zaměstnance zabývající se provozem a údržbou informačního systému. Aby mohli plnit své každodenní úkoly, mohou mít zvláštní přístupová práva k informačnímu systému. </t>
  </si>
  <si>
    <t>Dodavatelé</t>
  </si>
  <si>
    <t>Seznamy pro ověření dat</t>
  </si>
  <si>
    <t>Ochrana osobních údajů - dopady na subjekty údajů
(písmeno a) VKB)</t>
  </si>
  <si>
    <t>Ochrana osobních údajů - finanční újma subjektů údajů
(písmeno a) VKB)</t>
  </si>
  <si>
    <t>Osobní údaje</t>
  </si>
  <si>
    <t>ano</t>
  </si>
  <si>
    <t>ne</t>
  </si>
  <si>
    <t>Ochrana osobních údajů - dopady na subjekty osobních údajů</t>
  </si>
  <si>
    <t>Ochrana osobních údajů - finanční újma subjektů údajů</t>
  </si>
  <si>
    <t>Legislativa</t>
  </si>
  <si>
    <t>Zákon o certifikaci</t>
  </si>
  <si>
    <t>Zákon o certifikaci, zákon č. 500/2004 Sb., správní řád</t>
  </si>
  <si>
    <t>Vazby primárních a podpůrných aktiv</t>
  </si>
  <si>
    <t>Primární aktiva</t>
  </si>
  <si>
    <t>Podpůrná aktiva</t>
  </si>
  <si>
    <t>Váha vlivu na dostupnost</t>
  </si>
  <si>
    <t>Váha vlivu na ztrátu dat</t>
  </si>
  <si>
    <t>Váha vlivu na důvěrnost</t>
  </si>
  <si>
    <t>Váha vlivu na integritu</t>
  </si>
  <si>
    <t>Hodnoty podpůrných aktiv podle váhy vlivu</t>
  </si>
  <si>
    <t>Maximální hodnota podpůrného aktiva</t>
  </si>
  <si>
    <t>Významný dodavatel</t>
  </si>
  <si>
    <t>Provozovatel</t>
  </si>
  <si>
    <t>Uživatel - interní</t>
  </si>
  <si>
    <t>Uživatel - žadatel</t>
  </si>
  <si>
    <t>Uživatel - veřejnost</t>
  </si>
  <si>
    <t>zaměstnanci ministerstva, kteří mají přístup k systému</t>
  </si>
  <si>
    <t>žadatelé o certifikaci senzorů</t>
  </si>
  <si>
    <t>široká veřejnost, která chce získat informace o certifikovaných senzorech</t>
  </si>
  <si>
    <t>jedno typové aktivum, které shrnuje HW, SW, OS, aplikační SW</t>
  </si>
  <si>
    <t>vnitřní firewall</t>
  </si>
  <si>
    <t>perimetrový firewall</t>
  </si>
  <si>
    <t>prostředí windows, servery i koncová zařízení</t>
  </si>
  <si>
    <t>všechny budovy ministerstva</t>
  </si>
  <si>
    <t>serverovna, rack, rozvodna</t>
  </si>
  <si>
    <t>optika, metalická kabeláž</t>
  </si>
  <si>
    <t>licenční zálohovací SW</t>
  </si>
  <si>
    <t>server, disková pole, páskové jednotky</t>
  </si>
  <si>
    <t>Vazby mezi primárními aktivy</t>
  </si>
  <si>
    <t>x</t>
  </si>
  <si>
    <t>Komentář</t>
  </si>
  <si>
    <t>Gestor aktiva</t>
  </si>
  <si>
    <t>Koncoví uživatelé služeb - vlastní zaměstnanci.</t>
  </si>
  <si>
    <t>Koncoví uživatelé služeb - externí žadatelé o certifikaci.</t>
  </si>
  <si>
    <t>Koncoví uživatelé služeb -  veřejnost, která nahlíží na seznam schválených senzorů.</t>
  </si>
  <si>
    <t>Switch (přepínač)</t>
  </si>
  <si>
    <t>HW firewall - vnitřní</t>
  </si>
  <si>
    <t>HW firewall - perimetrový</t>
  </si>
  <si>
    <t>Serverovna</t>
  </si>
  <si>
    <t>Optická a metalická kabeláž.</t>
  </si>
  <si>
    <t>Aplikace</t>
  </si>
  <si>
    <t>Systémová aplikace</t>
  </si>
  <si>
    <t>Typové aktivum zahrnující HW, SW, OS a aplikační SW.</t>
  </si>
  <si>
    <t>Určený IS</t>
  </si>
  <si>
    <t>Rozsah ISMS</t>
  </si>
  <si>
    <t>ano, musí se řídit nastavenými pravidly</t>
  </si>
  <si>
    <t>ne, serverovna je zahrnuta v jiném typovém aktivu</t>
  </si>
  <si>
    <t>Typové hrozby</t>
  </si>
  <si>
    <t>Příklady hrozeb</t>
  </si>
  <si>
    <t>Vektor útoku</t>
  </si>
  <si>
    <t>Dův.</t>
  </si>
  <si>
    <t>Int.</t>
  </si>
  <si>
    <t>Dost.</t>
  </si>
  <si>
    <t>Porušení bezpečnostní politiky, provedení neoprávněných činností, zneužití oprávnění ze strany uživatelů a administrátorů</t>
  </si>
  <si>
    <t>Poškození nebo selhání technického nebo programového vybavení</t>
  </si>
  <si>
    <t>Zneužití identity fyzické osoby</t>
  </si>
  <si>
    <t>Externí</t>
  </si>
  <si>
    <t>Užívání programového vybavení v rozporu s licenčními podmínkami</t>
  </si>
  <si>
    <t>Narušení fyzické bezpečnosti</t>
  </si>
  <si>
    <t>Přerušení poskytování služeb elektronických komunikací nebo dodávek elektrické energie</t>
  </si>
  <si>
    <t>Externí/Vyšší moc</t>
  </si>
  <si>
    <t>Zneužití nebo neoprávněná modifikace údajů</t>
  </si>
  <si>
    <t>Ztráta, odcizení nebo poškození aktiva</t>
  </si>
  <si>
    <t>Nedodržení smluvního závazku ze strany dodavatele</t>
  </si>
  <si>
    <t>Zneužití vnitřních prostředků, sabotáž</t>
  </si>
  <si>
    <t>Dlouhodobé přerušení poskytování služeb elektronických komunikací, dodávky elektrické energie nebo jiných důležitých služeb</t>
  </si>
  <si>
    <t>Nedostatek zaměstnanců s potřebnou odbornou úrovní</t>
  </si>
  <si>
    <t xml:space="preserve">Cílený kybernetický útok pomocí sociálního inženýrství, použití špionážních technik </t>
  </si>
  <si>
    <t>Zneužití vyměnitelných technických nosičů dat</t>
  </si>
  <si>
    <t>Napadení elektronické komunikace (odposlech, modifikace)</t>
  </si>
  <si>
    <t>Typové zranitelnosti</t>
  </si>
  <si>
    <t>Příklady zranitelností</t>
  </si>
  <si>
    <t>Nedostatečná údržba aktiv</t>
  </si>
  <si>
    <t>Zastaralost aktiv</t>
  </si>
  <si>
    <t>Nedostatečné bezpečnostní povědomí lidských zdrojů</t>
  </si>
  <si>
    <t>Nevhodné nastavení přístupových oprávnění</t>
  </si>
  <si>
    <t>Nedostatečné monitorování činnosti lidských zdrojů, neschopnost odhalit jejich pochybení, nevhodné nebo závadné způsoby chování</t>
  </si>
  <si>
    <t>Nedostatečné stanovení bezpečnostních pravidel a postupů, nepřesné nebo nejednoznačné vymezení práv a povinností lidských zdrojů</t>
  </si>
  <si>
    <t>Nedostatečná ochrana aktiv</t>
  </si>
  <si>
    <t>Nevhodná bezpečnostní architektura</t>
  </si>
  <si>
    <t>Nedostatečná míra nezávislé kontroly</t>
  </si>
  <si>
    <t>Zranitelnosti</t>
  </si>
  <si>
    <t>Hrozby</t>
  </si>
  <si>
    <t>Aplikační server (HW)</t>
  </si>
  <si>
    <t>Aplikační server (SW)</t>
  </si>
  <si>
    <t>Aplikační server (licence)</t>
  </si>
  <si>
    <t>Licence potřebné k zajištění chodu aplikací.</t>
  </si>
  <si>
    <t>Databázový server (HW)</t>
  </si>
  <si>
    <t>Databázový server (SW)</t>
  </si>
  <si>
    <t>Databázový server (licence)</t>
  </si>
  <si>
    <t>Webový server (HW)</t>
  </si>
  <si>
    <t>Webový server (licence)</t>
  </si>
  <si>
    <t>Licence potřebné k zajištění chodu webového prostředí.</t>
  </si>
  <si>
    <t>Webový server (SW)</t>
  </si>
  <si>
    <t>Licence potřebné k chodu databázového prostředí.</t>
  </si>
  <si>
    <t>Název</t>
  </si>
  <si>
    <t>Aktivum</t>
  </si>
  <si>
    <t>Hrozba</t>
  </si>
  <si>
    <t>Zranitelnost</t>
  </si>
  <si>
    <t>Hodnota hrozby</t>
  </si>
  <si>
    <t>Hodnota zranitelnosti</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</si>
  <si>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</si>
  <si>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</si>
  <si>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</si>
  <si>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</si>
  <si>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</si>
  <si>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</si>
  <si>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</si>
  <si>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</si>
  <si>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</si>
  <si>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</si>
  <si>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</si>
  <si>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</si>
  <si>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</si>
  <si>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</si>
  <si>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</si>
  <si>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</si>
  <si>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</si>
  <si>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</si>
  <si>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</si>
  <si>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</si>
  <si>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</si>
  <si>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</si>
  <si>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</si>
  <si>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</si>
  <si>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</si>
  <si>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</si>
  <si>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</si>
  <si>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</si>
  <si>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</si>
  <si>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</si>
  <si>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</si>
  <si>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</si>
  <si>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</si>
  <si>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</si>
  <si>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</si>
  <si>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</si>
  <si>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</si>
  <si>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</si>
  <si>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</si>
  <si>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</si>
  <si>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</si>
  <si>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</si>
  <si>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</si>
  <si>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</si>
  <si>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</si>
  <si>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</si>
  <si>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</si>
  <si>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</si>
  <si>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</si>
  <si>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</si>
  <si>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</si>
  <si>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</si>
  <si>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</si>
  <si>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</si>
  <si>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</si>
  <si>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</si>
  <si>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</si>
  <si>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</si>
  <si>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</si>
  <si>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</si>
  <si>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</si>
  <si>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</si>
  <si>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</si>
  <si>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</si>
  <si>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</si>
  <si>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</si>
  <si>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</si>
  <si>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</si>
  <si>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</si>
  <si>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</si>
  <si>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</si>
  <si>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</si>
  <si>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</si>
  <si>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</si>
  <si>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</si>
  <si>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</si>
  <si>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lokální logy různých zařízení, jednoduchý dohled, aktualizace</t>
  </si>
  <si>
    <t>ne, rozsah bude končit na zobrazovacím bodě - GUI webové služby</t>
  </si>
  <si>
    <t>ano, platí pro interní zaměstnance i pro žadatele</t>
  </si>
  <si>
    <t>Administrátor - interní</t>
  </si>
  <si>
    <t>Administrátor - externí</t>
  </si>
  <si>
    <t>ano, dodavatel aktivně zasahuje do IS</t>
  </si>
  <si>
    <t>Externí provozovatel</t>
  </si>
  <si>
    <t>Dodavatel A</t>
  </si>
  <si>
    <t>Dodavatel B</t>
  </si>
  <si>
    <t>Dodavatel C</t>
  </si>
  <si>
    <t>Subjekt podílející se na správě, údržbě a bezpečnosti informačního systému.</t>
  </si>
  <si>
    <t>dodavatel HW+OS</t>
  </si>
  <si>
    <t>dodavatel sítí, security</t>
  </si>
  <si>
    <t>ano - Dodavatel A</t>
  </si>
  <si>
    <t>ano - Dodavatel B</t>
  </si>
  <si>
    <t>ano - Dodavatel C</t>
  </si>
  <si>
    <t>ne, dodavatel aktivně nezasahuje do IS</t>
  </si>
  <si>
    <t>náměstek sekce certifikací (Martin Novotný)</t>
  </si>
  <si>
    <t>ředitel odboru ICT (Josef Dvořák)</t>
  </si>
  <si>
    <t>ředitel odboru certifikací 1 (Jan Novák), ředitelka odboru certifikací 2 (Tereza Černá)</t>
  </si>
  <si>
    <t>ředitelka odboru podpory (Renata Malá)</t>
  </si>
  <si>
    <t>Prostředky fyzické ochrany</t>
  </si>
  <si>
    <t>Zabezpečení</t>
  </si>
  <si>
    <t>ředitelka odboru bezpečnostního (Petra Horáková)</t>
  </si>
  <si>
    <t>vedoucí oddělení bezpečnosti (Ivan Procházka)</t>
  </si>
  <si>
    <t>fyzické zabezpečení objektů</t>
  </si>
  <si>
    <t>ředitelka odboru správy majetku (Alena Veselá)</t>
  </si>
  <si>
    <t>externí administrátoři</t>
  </si>
  <si>
    <t>interní administrátoři</t>
  </si>
  <si>
    <t>ano - Dodavatel A, Dodavatel B</t>
  </si>
  <si>
    <t>Operační systém - aplikační server</t>
  </si>
  <si>
    <t>Operační systém - databázový server</t>
  </si>
  <si>
    <t>Operační systém - webový server</t>
  </si>
  <si>
    <t>Vývojové prostředí - SW</t>
  </si>
  <si>
    <t>Server, který zprostředkovává komunikaci s uživateli a prezentuje výsledky, statistiky atp.</t>
  </si>
  <si>
    <t>Prostředky fyzické bezpečnosti, např. kamery, zámky, turnikety atd.</t>
  </si>
  <si>
    <t>vedoucí oddělení provozu síťové infrastruktury (Aleš Pokorný)</t>
  </si>
  <si>
    <t>vedoucí oddělení provozu aplikační infrastruktury (Tomáš Fiala)</t>
  </si>
  <si>
    <t>kontaktní osoba, která je odpovědná za smluvní vztah s Dodavatelem A (Alžběta Tichá, oddělení provozu aplikační infrastruktury)</t>
  </si>
  <si>
    <t>kontaktní osoba, která je odpovědná za smluvní vztah s Dodavatelem B (Pavel Kříž, oddělení provozu síťové infrastruktury)</t>
  </si>
  <si>
    <t>kontaktní osoba, která je odpovědná za smluvní vztah s Dodavatelem C (Adam Doležal, oddělení provozu síťové infrastruktury)</t>
  </si>
  <si>
    <t>vedoucí oddělení bezpečnosti ICT (Jiří Hrubý)</t>
  </si>
  <si>
    <t>Nedostatečná ochrana perimetru</t>
  </si>
  <si>
    <t>nejvyšší hodnota</t>
  </si>
  <si>
    <t>Provozní doba pod SLA: minimálně určených 10 hodin v pracovní dny. Nezapočítávají se dny pracovního volna a dny pracovního klidu stanovené pro ČR. Např. r. 2018 má 250 pracovních dní, na bázi 10 hod. pod SLA denně, což dává max. měsíční výpadek 8,3 hod. při dostupnosti 96 % (vztaženo na dobu pod SLA).</t>
  </si>
  <si>
    <t>Provozní doba pod SLA: 24x7 (připravenost pro služby úplného el. podání). Určité služby, u nichž to lze předpokládat vzhledem k provozním aspektům, lze nabízet s omezením Provozní doby pod SLA na pracovní dny a vymezenou pracovní dobu.</t>
  </si>
  <si>
    <t>Nerelevantní</t>
  </si>
  <si>
    <t xml:space="preserve">Působení škodlivého kódu (například viry, spyware, trojské koně) </t>
  </si>
  <si>
    <t>Interní/Externí</t>
  </si>
  <si>
    <t>Hodnota dopadu - důvěrnost</t>
  </si>
  <si>
    <t>Hodnota dopadu - integrita</t>
  </si>
  <si>
    <t>Hodnota dopadu - dostupnost</t>
  </si>
  <si>
    <t>Hodnota rizika - dostupnost</t>
  </si>
  <si>
    <t>Hodnota rizika - důvěrnost</t>
  </si>
  <si>
    <t>Hodnota rizika - integrita</t>
  </si>
  <si>
    <t>1) Selhání dodávky elektrické energie, konektivity nebo jiných důležitých služeb pro provoz ICT.
2) Krátkodobé přerušení dodávek elektrické energie.</t>
  </si>
  <si>
    <t>1) Útoční se snaží o zablokování účtu.
2) Úmyslné přetížení HW servery, sítě, koncové stanice, zahlcením DOS, DDOS útokem.
3) Živelné pohromy (např. vichřice, popadané stromy na elektrickém vedení) a pandemická situace.
4) Překopnuté kabely.
5) Zničení rozvodů elektrické energie.</t>
  </si>
  <si>
    <t>Nedostupnost 4 h</t>
  </si>
  <si>
    <t>Nedostupnost 8 h</t>
  </si>
  <si>
    <t>Ztráta dat od zálohy (1 h)</t>
  </si>
  <si>
    <t>Ztráta dat od zálohy (4 h)</t>
  </si>
  <si>
    <t>Ztráta dat od zálohy (8 h)</t>
  </si>
  <si>
    <t>Seznam všech úspěšně certifikovaných senzorů a certifikátů samotných</t>
  </si>
  <si>
    <t>Nedostupnost 15 min</t>
  </si>
  <si>
    <t>Nedostupnost 1 h</t>
  </si>
  <si>
    <t>Slouží jako úložiště strukturovaných dat (databází), které umožňuje provádět vyhledávání ve více databázích.</t>
  </si>
  <si>
    <t>Server specializovaný na provoz nějakého systému nebo aplikace.</t>
  </si>
  <si>
    <t>Server sloužící k zálohování a obnově dat.</t>
  </si>
  <si>
    <t>Hardwarové zařízení pro ochranu perimetru sítě, uživatelů a aktiv.</t>
  </si>
  <si>
    <t>Hardwarové zařízení pro ochranu vnitřní sítě, uživatelů a aktiv.</t>
  </si>
  <si>
    <t>ano, nejhorší možná varianta - při narušení integrity zablokování veškeré komunikace</t>
  </si>
  <si>
    <t>SW pro vývoj, nachází se u dodavatele.</t>
  </si>
  <si>
    <t>Software, který má účinně zabraňovat a důsledně eliminovat výskyt škodlivého malware a dalších různých typů velmi nebezpečných zhoubných počítačových virů.</t>
  </si>
  <si>
    <t>Subjekt realizuje monitoring síťové bezpečnosti</t>
  </si>
  <si>
    <t>nerelevantní</t>
  </si>
  <si>
    <t>1) Útočník získá přístup k aplikaci/systému.
2) Administrátor provede neoprávněnou změnu v nastavení SW.
3) Útočník v databázi pozmění data.
4) Útočník získá přístup k datům v databázi a využije je k zacílení svých dalších útoků.
5) Neautorizované spouštění řídicích síťových služeb.</t>
  </si>
  <si>
    <t>Pochybení ze strany zaměstnanců a administrátorů</t>
  </si>
  <si>
    <t>1) Zaměstnanec instaluje nepovolený SW na uživatelskou stanici.
2) Porušení licenčních podmínek SW.
3) Užívání pirátských kopií, falšování licencí.
4) Stahování programů z nezabezpečených a neoficiálních serverů.</t>
  </si>
  <si>
    <t>1) Útočník obnoví data ze zničených, poškozených nebo vadných disků.
2) Zaměstnanci ztratí vyměnitelné nosiče dat/jsou jim odcizeny apod.</t>
  </si>
  <si>
    <t>1) Jsou provozovány zastaralé nebo nepodporované operační systémy.
2) Nejsou vydávány aktualizace. 
3) Je používán zastaralý router.
4) Zastaralá serverovna nesplňující aktuální předpisy a normy.
5) Jsou používány zastaralé kryptografické algoritmy.
6) Není prováděno pravidelné přezkoumání používaných kryptografických algoritmů.</t>
  </si>
  <si>
    <t>1) Neexistuje dohled nad aktivitami privilegovaných (administrátorských) účtů.
2) Nejednotná úroveň logování uživatelských aktivit na jednotlivých informačních systémech, není prováděno pravidelné vyhodnocování logů. 
3) Nejsou vyhodnocovány informace ze síťových sond.
4) Záznamy z kamerového systému nejsou ukládány.
5) Vedoucí pracovník nekontroluje dodržování nastavených pravidel podřízenými.
6) Záznamy z kamerového systému neexistují či nejsou ukládány.</t>
  </si>
  <si>
    <t>PO1: Aplikační server (HW)</t>
  </si>
  <si>
    <t>aplikační servery mají 7 let, už nejsou podporovány výrobcem</t>
  </si>
  <si>
    <t>PO2: Databázový server (HW)</t>
  </si>
  <si>
    <t>PO3: Webový server (HW)</t>
  </si>
  <si>
    <t>PO4: Operační systém - aplikační server</t>
  </si>
  <si>
    <t>nelze použít updaty, protože na ně není nárok</t>
  </si>
  <si>
    <t>PO10: Aplikační server (SW)</t>
  </si>
  <si>
    <t>PO11: Databázový server (SW)</t>
  </si>
  <si>
    <t>PO12: Webový server (SW)</t>
  </si>
  <si>
    <t>PO13: Dodavatel A</t>
  </si>
  <si>
    <t>uživatel se chce pomstít</t>
  </si>
  <si>
    <t>útočník použije phising k získání a zneužití identity zaměstnance</t>
  </si>
  <si>
    <t>PO15: Uživatel - žadatel</t>
  </si>
  <si>
    <t>sabotáž</t>
  </si>
  <si>
    <t>nedostatečné kapacity/odborníci/odborná školení</t>
  </si>
  <si>
    <t>zneužití přístupů</t>
  </si>
  <si>
    <t>místnost nebyla budována jako serverovna, nesplňuje aktuální požadavky na serverovnu, např. není klimatizace, atd.</t>
  </si>
  <si>
    <t>outsourcovaná ostraha</t>
  </si>
  <si>
    <t>skladování hořlavého materiálu v serverovně</t>
  </si>
  <si>
    <t>přírodní katastrofy - požár, záplavy, zemětřesení atd.</t>
  </si>
  <si>
    <t>volně přístupné kabely/rozvodny</t>
  </si>
  <si>
    <t>odejdou staré kabely/vadný kus, infrastruktura stará 20 let</t>
  </si>
  <si>
    <t>ministerstvo nemá know-how o tom, jak je nastavená síť, ví to pouze dodavatel</t>
  </si>
  <si>
    <t>ve smlouvě je, že dodavatel má hlásit události ministerstvu, ale ten to nedělá</t>
  </si>
  <si>
    <t>STUPNICE PRO HODNOCENÍ HROZEB</t>
  </si>
  <si>
    <t>STUPNICE PRO HODNOCENÍ ZRANITELNOSTÍ</t>
  </si>
  <si>
    <t>STUPNICE PRO HODNOCENÍ RIZIK</t>
  </si>
  <si>
    <t>Hrozba neexistuje nebo je málo pravděpodobná. Předpokládaná realizace hrozby není častější než jednou za 5 let.</t>
  </si>
  <si>
    <t>Hrozba je pravděpodobná až velmi pravděpodobná. Předpokládaná realizace hrozby je v rozpětí od 1 měsíce do 1 roku.</t>
  </si>
  <si>
    <t>Hrozba je velmi pravděpodobná až víceméně jistá. Předpokládaná realizace hrozby je častější než jednou za měsíc.</t>
  </si>
  <si>
    <t>Zranitelnost neexistuje nebo je zneužití zranitelnosti málo pravděpodobné. Jsou zavedena bezpečnostní opatření, která jsou schopna včas detekovat možné zranitelnosti nebo případné pokusy o jejich zneužití.</t>
  </si>
  <si>
    <t>Zneužití zranitelnosti je málo pravděpodobné až pravděpodobné. Jsou zavedena bezpečnostní opatření, jejichž účinnost je pravidelně kontrolována. Schopnost bezpečnostních opatření včas detekovat možné zranitelnosti nebo případné pokusy o překonání opatření je omezena. Nejsou známé žádné úspěšné pokusy o překonání bezpečnostních opatření.</t>
  </si>
  <si>
    <t>Zneužití zranitelnosti je pravděpodobné až velmi pravděpodobné. Bezpečnostní opatření jsou zavedena, ale jejich účinnost nepokrývá všechny potřebné aspekty a není pravidelně kontrolována. Jsou známé dílčí úspěšné pokusy o překonání bezpečnostních opatření.</t>
  </si>
  <si>
    <t>Zneužití zranitelnosti je velmi pravděpodobné až víceméně jisté. Bezpečnostní opatření nejsou realizována nebo je jejich účinnost značně omezena. Neprobíhá kontrola účinnosti bezpečnostních opatření. Jsou známé úspěšné pokusy překonání bezpečnostních opatření.</t>
  </si>
  <si>
    <t>1-16</t>
  </si>
  <si>
    <t>17-31</t>
  </si>
  <si>
    <t>32-47</t>
  </si>
  <si>
    <t>48-64</t>
  </si>
  <si>
    <t>Riziko je považováno za přijatelné – akceptovatelné.</t>
  </si>
  <si>
    <t>Riziko může být sníženo méně náročnými opatřeními nebo v případě vyšší náročnosti opatření je riziko akceptovatelné.</t>
  </si>
  <si>
    <t>Riziko je dlouhodobě nepřípustné a musí být zahájeny systematické kroky k jeho odstranění.</t>
  </si>
  <si>
    <t>Riziko je nepřípustné a musí být neprodleně zahájeny kroky k jeho odstranění.</t>
  </si>
  <si>
    <t>1) Zaměstnanec nedodrží interní předpisy organizace.
2) Nedodržení zákonných předpisů dopadajících na organizaci.
3) Zaměstnanec nebo dodavatel záměrně poruší bezpečnostní politiku organizace.
4) Zaměstnanec nebo dodavatel záměrně eskaluje svá oprávnění.
5) Zaměstnanec nebo dodavatel do infrastruktury organizace připojí neschválený HW.
6) Zaměstnanec (vývojář) provede neoprávněné změny v aplikačním kódu a jiné změny vyvíjeného SW.
7) Zaměstnanec se seznámí s informacemi, které pro něj nebyly určeny.
8) Zaměstnanec sdílí informace s osobami, pro které nebyly určeny.</t>
  </si>
  <si>
    <t>FW není v clusteru</t>
  </si>
  <si>
    <t>dodavatel by měl aktualizovat HW/SW, ale nedělá to tak často, jak by měl - nemáme to ve smlouvě</t>
  </si>
  <si>
    <t>PO5: Operační systém - databázový server</t>
  </si>
  <si>
    <t>PO6: Operační systém - webový server</t>
  </si>
  <si>
    <t>PO7: Aplikační server (licence)</t>
  </si>
  <si>
    <t>PO8: Databázový server (licence)</t>
  </si>
  <si>
    <t>PO9: Webový server (licence)</t>
  </si>
  <si>
    <t>PO14: Uživatel - interní</t>
  </si>
  <si>
    <t>PO17: Administrátor - interní</t>
  </si>
  <si>
    <t>PO18: Administrátor - externí</t>
  </si>
  <si>
    <t>PO20: Switch (přepínač)</t>
  </si>
  <si>
    <t>PO19: Autentizační a autorizační aplikace</t>
  </si>
  <si>
    <t>NE</t>
  </si>
  <si>
    <t>ANO</t>
  </si>
  <si>
    <t>HODNOCENÍ RIZIK</t>
  </si>
  <si>
    <t>PŘEDPOKLÁDANÉ SNÍŽENÍ HODNOTY RIZIKA PO ZAVEDENÍ BEZPEČNOSTNÍCH OPATŘENÍ</t>
  </si>
  <si>
    <t>Individuálně přehodnocena hodnota ztráty dat. Ztráta zálohovacího hardware představuje v praxi závažnější riziko, jelikož se nejedná pouze o ztrátu nahraditelného HW, ale zároveň o ztrátu značného množství dat/informací a nedostupnost procesu zálohování do blízké budoucnosti. V případě jakékoliv jiné poruchy nebude následně možné systém obnovit.</t>
  </si>
  <si>
    <t>Pro aktivum mimo rozsah ISMS není potřeba stanovovat gestora a garanta.</t>
  </si>
  <si>
    <t>S1</t>
  </si>
  <si>
    <t>Hodnoty služby certifikace senzorů jsou nejvyšší hodnoty, které byly stanoveny pro jednotlivá primární aktiva P1-P4.</t>
  </si>
  <si>
    <t>Popis kategorie</t>
  </si>
  <si>
    <t>Neúplnost či modifikace informací potřebných pro rozhodování vedení a kontrolní činnost.</t>
  </si>
  <si>
    <t>Narušení všech informací, procesů a služeb vztažených směrem k hlavnímu business cíli (účelu existence) organizace (např. v případě Ministerstva pro certifikaci senzorů by se jednalo o narušení vydávání certifikací).</t>
  </si>
  <si>
    <t>ZOHLEDNĚNÍ VAROVÁNÍ NÚKIB ZE DNE 17.12.2018</t>
  </si>
  <si>
    <t>2x standalone Server, licence</t>
  </si>
  <si>
    <t>1x standalone Server, licence</t>
  </si>
  <si>
    <t>2x standalone Server, programový kód</t>
  </si>
  <si>
    <t>1x standalone Server, programový kód</t>
  </si>
  <si>
    <t>1x standalone Server, servery výrobce na nějž se vztahuje varování NÚKIB ze 17.12.2018</t>
  </si>
  <si>
    <r>
      <t>Může mít</t>
    </r>
    <r>
      <rPr>
        <b/>
        <sz val="9"/>
        <color rgb="FF171616"/>
        <rFont val="Calibri"/>
        <family val="2"/>
        <charset val="238"/>
        <scheme val="minor"/>
      </rPr>
      <t xml:space="preserve"> závažný dopad</t>
    </r>
    <r>
      <rPr>
        <sz val="9"/>
        <color rgb="FF171616"/>
        <rFont val="Calibri"/>
        <family val="2"/>
        <scheme val="minor"/>
      </rPr>
      <t xml:space="preserve"> na řídicí a kontrolní činnosti a zapříčinit </t>
    </r>
    <r>
      <rPr>
        <b/>
        <sz val="9"/>
        <color rgb="FF171616"/>
        <rFont val="Calibri"/>
        <family val="2"/>
        <charset val="238"/>
        <scheme val="minor"/>
      </rPr>
      <t>dlouhodobé zastavení chodu</t>
    </r>
    <r>
      <rPr>
        <sz val="9"/>
        <color rgb="FF171616"/>
        <rFont val="Calibri"/>
        <family val="2"/>
        <scheme val="minor"/>
      </rPr>
      <t xml:space="preserve"> celé organizace.</t>
    </r>
  </si>
  <si>
    <r>
      <t xml:space="preserve">Může vést k </t>
    </r>
    <r>
      <rPr>
        <b/>
        <sz val="9"/>
        <color rgb="FF171616"/>
        <rFont val="Calibri"/>
        <family val="2"/>
        <charset val="238"/>
        <scheme val="minor"/>
      </rPr>
      <t xml:space="preserve">nepohodlí subjektu osobních údajů </t>
    </r>
    <r>
      <rPr>
        <sz val="9"/>
        <color rgb="FF171616"/>
        <rFont val="Calibri"/>
        <family val="2"/>
        <scheme val="minor"/>
      </rPr>
      <t>(podrážděnost, krátkodobé časové nároky pro opětovné zadávání údajů, nutnost další komunikace s organizací).</t>
    </r>
  </si>
  <si>
    <r>
      <t xml:space="preserve">Může vést k </t>
    </r>
    <r>
      <rPr>
        <b/>
        <sz val="9"/>
        <color rgb="FF171616"/>
        <rFont val="Calibri"/>
        <family val="2"/>
        <charset val="238"/>
        <scheme val="minor"/>
      </rPr>
      <t xml:space="preserve">menší újmě subjektu osobních údajů </t>
    </r>
    <r>
      <rPr>
        <sz val="9"/>
        <color rgb="FF171616"/>
        <rFont val="Calibri"/>
        <family val="2"/>
        <scheme val="minor"/>
      </rPr>
      <t>(stres, nepohodlí, drobné fyzické obtíže, nedostatek porozumění, omezení přístupu ke službám organizace nebo jiných subjektů, časové nároky spojené s řešením dopadů).</t>
    </r>
  </si>
  <si>
    <r>
      <t xml:space="preserve">Může vést k </t>
    </r>
    <r>
      <rPr>
        <b/>
        <sz val="9"/>
        <color rgb="FF171616"/>
        <rFont val="Calibri"/>
        <family val="2"/>
        <charset val="238"/>
        <scheme val="minor"/>
      </rPr>
      <t xml:space="preserve">závažné újmě subjektu osobních údajů </t>
    </r>
    <r>
      <rPr>
        <sz val="9"/>
        <color rgb="FF171616"/>
        <rFont val="Calibri"/>
        <family val="2"/>
        <scheme val="minor"/>
      </rPr>
      <t>(napadení, nepříznivý zdravotní stav, deprese, ztížené uplatnění, ekonomické znevýhodnění (černé listiny), krádež identity, předvolání vyšetřujícími orgány).</t>
    </r>
  </si>
  <si>
    <r>
      <t xml:space="preserve">Může vést k </t>
    </r>
    <r>
      <rPr>
        <b/>
        <sz val="9"/>
        <color rgb="FF171616"/>
        <rFont val="Calibri"/>
        <family val="2"/>
        <charset val="238"/>
        <scheme val="minor"/>
      </rPr>
      <t>velmi vážné újmě subjektu osobních údajů</t>
    </r>
    <r>
      <rPr>
        <sz val="9"/>
        <color rgb="FF171616"/>
        <rFont val="Calibri"/>
        <family val="2"/>
        <scheme val="minor"/>
      </rPr>
      <t>,</t>
    </r>
    <r>
      <rPr>
        <b/>
        <sz val="9"/>
        <color rgb="FF171616"/>
        <rFont val="Calibri"/>
        <family val="2"/>
        <charset val="238"/>
        <scheme val="minor"/>
      </rPr>
      <t xml:space="preserve"> přímému ohrožení či ztrátě života</t>
    </r>
    <r>
      <rPr>
        <sz val="9"/>
        <color rgb="FF171616"/>
        <rFont val="Calibri"/>
        <family val="2"/>
        <scheme val="minor"/>
      </rPr>
      <t xml:space="preserve"> (smrt, invalidita, dlouhodobě nepříznivý zdravotní stav a pracovní neschopnost, ztráta zaměstnání, velmi ztížené uplatnění, vyloučení, omezení práv).</t>
    </r>
  </si>
  <si>
    <r>
      <t xml:space="preserve">Odhadovaná finanční </t>
    </r>
    <r>
      <rPr>
        <b/>
        <sz val="9"/>
        <color rgb="FF171616"/>
        <rFont val="Calibri"/>
        <family val="2"/>
        <charset val="238"/>
        <scheme val="minor"/>
      </rPr>
      <t>újma do 5000 Kč/subjekt údajů.</t>
    </r>
  </si>
  <si>
    <r>
      <t xml:space="preserve">Odhadovaná finanční </t>
    </r>
    <r>
      <rPr>
        <b/>
        <sz val="9"/>
        <color rgb="FF171616"/>
        <rFont val="Calibri"/>
        <family val="2"/>
        <charset val="238"/>
        <scheme val="minor"/>
      </rPr>
      <t>újma od 5000 Kč do 50 000 Kč/subjekt údajů</t>
    </r>
    <r>
      <rPr>
        <sz val="9"/>
        <color rgb="FF171616"/>
        <rFont val="Calibri"/>
        <family val="2"/>
        <scheme val="minor"/>
      </rPr>
      <t xml:space="preserve"> (zneužití finančních prostředků subjektu údajů, poškození majetku).</t>
    </r>
  </si>
  <si>
    <r>
      <t xml:space="preserve">Odhadovaná finanční </t>
    </r>
    <r>
      <rPr>
        <b/>
        <sz val="9"/>
        <color rgb="FF171616"/>
        <rFont val="Calibri"/>
        <family val="2"/>
        <charset val="238"/>
        <scheme val="minor"/>
      </rPr>
      <t>újma od 50 000 Kč/subjekt údajů</t>
    </r>
    <r>
      <rPr>
        <sz val="9"/>
        <color rgb="FF171616"/>
        <rFont val="Calibri"/>
        <family val="2"/>
        <scheme val="minor"/>
      </rPr>
      <t xml:space="preserve"> (neschopnost splácet dluh, ztráta majetku).</t>
    </r>
  </si>
  <si>
    <r>
      <t xml:space="preserve">Může zapříčinit </t>
    </r>
    <r>
      <rPr>
        <b/>
        <sz val="9"/>
        <color rgb="FF171616"/>
        <rFont val="Calibri"/>
        <family val="2"/>
        <charset val="238"/>
        <scheme val="minor"/>
      </rPr>
      <t>porušení interních předpisů a postupů</t>
    </r>
    <r>
      <rPr>
        <sz val="9"/>
        <color rgb="FF171616"/>
        <rFont val="Calibri"/>
        <family val="2"/>
        <scheme val="minor"/>
      </rPr>
      <t>, nikoli však porušení zákonných a smluvních povinností, např. provozní důvody, nedostatek zaměstnanců.</t>
    </r>
  </si>
  <si>
    <r>
      <t xml:space="preserve">Může zapříčinit </t>
    </r>
    <r>
      <rPr>
        <b/>
        <sz val="9"/>
        <color rgb="FF171616"/>
        <rFont val="Calibri"/>
        <family val="2"/>
        <charset val="238"/>
        <scheme val="minor"/>
      </rPr>
      <t>správní nebo občanskoprávní řízení</t>
    </r>
    <r>
      <rPr>
        <sz val="9"/>
        <color rgb="FF171616"/>
        <rFont val="Calibri"/>
        <family val="2"/>
        <scheme val="minor"/>
      </rPr>
      <t xml:space="preserve"> vedoucí k pokutě nebo k náhradě škody.</t>
    </r>
  </si>
  <si>
    <r>
      <t xml:space="preserve">Může zapříčinit </t>
    </r>
    <r>
      <rPr>
        <b/>
        <sz val="9"/>
        <color rgb="FF171616"/>
        <rFont val="Calibri"/>
        <family val="2"/>
        <charset val="238"/>
        <scheme val="minor"/>
      </rPr>
      <t>porušení právních předpisů</t>
    </r>
    <r>
      <rPr>
        <sz val="9"/>
        <color rgb="FF171616"/>
        <rFont val="Calibri"/>
        <family val="2"/>
        <scheme val="minor"/>
      </rPr>
      <t xml:space="preserve"> vedoucí k zahájení trestního stíhání.</t>
    </r>
  </si>
  <si>
    <r>
      <t xml:space="preserve">Může mít </t>
    </r>
    <r>
      <rPr>
        <b/>
        <sz val="9"/>
        <color rgb="FF171616"/>
        <rFont val="Calibri"/>
        <family val="2"/>
        <charset val="238"/>
        <scheme val="minor"/>
      </rPr>
      <t>negativní dopad</t>
    </r>
    <r>
      <rPr>
        <sz val="9"/>
        <color rgb="FF171616"/>
        <rFont val="Calibri"/>
        <family val="2"/>
        <scheme val="minor"/>
      </rPr>
      <t xml:space="preserve"> na řídící a kontrolní činnosti organizace.</t>
    </r>
  </si>
  <si>
    <r>
      <t xml:space="preserve">Může mít </t>
    </r>
    <r>
      <rPr>
        <b/>
        <sz val="9"/>
        <color rgb="FF171616"/>
        <rFont val="Calibri"/>
        <family val="2"/>
        <charset val="238"/>
        <scheme val="minor"/>
      </rPr>
      <t>podstatný dopad</t>
    </r>
    <r>
      <rPr>
        <sz val="9"/>
        <color rgb="FF171616"/>
        <rFont val="Calibri"/>
        <family val="2"/>
        <scheme val="minor"/>
      </rPr>
      <t xml:space="preserve"> na řídicí a kontrolní činnosti organizace a zapříčinit </t>
    </r>
    <r>
      <rPr>
        <b/>
        <sz val="9"/>
        <color rgb="FF171616"/>
        <rFont val="Calibri"/>
        <family val="2"/>
        <charset val="238"/>
        <scheme val="minor"/>
      </rPr>
      <t>dočasné zastavení chodu či podstatný zásah do fungování organizace</t>
    </r>
    <r>
      <rPr>
        <sz val="9"/>
        <color rgb="FF171616"/>
        <rFont val="Calibri"/>
        <family val="2"/>
        <scheme val="minor"/>
      </rPr>
      <t>, značné finanční ztráty související s obnovením chodu.</t>
    </r>
  </si>
  <si>
    <r>
      <t>Může zapříčinit rozsahem, formou nebo místem</t>
    </r>
    <r>
      <rPr>
        <b/>
        <sz val="9"/>
        <color rgb="FF171616"/>
        <rFont val="Calibri"/>
        <family val="2"/>
        <charset val="238"/>
        <scheme val="minor"/>
      </rPr>
      <t xml:space="preserve"> omezené protesty (lokální nepokoje).</t>
    </r>
  </si>
  <si>
    <r>
      <t xml:space="preserve">Může zapříčinit rozsahem, formou nebo místem </t>
    </r>
    <r>
      <rPr>
        <b/>
        <sz val="9"/>
        <rFont val="Calibri"/>
        <family val="2"/>
        <charset val="238"/>
        <scheme val="minor"/>
      </rPr>
      <t>omezené protesty na úrovni významné části správního území obce s rozšířenou působností,</t>
    </r>
    <r>
      <rPr>
        <sz val="9"/>
        <rFont val="Calibri"/>
        <family val="2"/>
        <scheme val="minor"/>
      </rPr>
      <t xml:space="preserve"> jejichž řešení si může vyžádat aktivaci krizového řízení na úrovni kraje.</t>
    </r>
  </si>
  <si>
    <r>
      <t xml:space="preserve">Může zapříčinit </t>
    </r>
    <r>
      <rPr>
        <b/>
        <sz val="9"/>
        <rFont val="Calibri"/>
        <family val="2"/>
        <charset val="238"/>
        <scheme val="minor"/>
      </rPr>
      <t>hromadné nepokoje,</t>
    </r>
    <r>
      <rPr>
        <sz val="9"/>
        <rFont val="Calibri"/>
        <family val="2"/>
        <scheme val="minor"/>
      </rPr>
      <t xml:space="preserve"> např. generální stávku, nebo jinak závažně narušit veřejný pořádek s celostátními dopady.</t>
    </r>
  </si>
  <si>
    <r>
      <t xml:space="preserve">Může přímo nebo nepřímo vést ke </t>
    </r>
    <r>
      <rPr>
        <b/>
        <sz val="9"/>
        <color rgb="FF171616"/>
        <rFont val="Calibri"/>
        <family val="2"/>
        <charset val="238"/>
        <scheme val="minor"/>
      </rPr>
      <t>ztrátám menším než 0,05 %</t>
    </r>
    <r>
      <rPr>
        <sz val="9"/>
        <color rgb="FF171616"/>
        <rFont val="Calibri"/>
        <family val="2"/>
        <charset val="238"/>
        <scheme val="minor"/>
      </rPr>
      <t xml:space="preserve"> ročního rozpočtu,</t>
    </r>
    <r>
      <rPr>
        <sz val="9"/>
        <color rgb="FF171616"/>
        <rFont val="Calibri"/>
        <family val="2"/>
        <scheme val="minor"/>
      </rPr>
      <t xml:space="preserve"> popř. obratu organizace (v závislosti na typu organizace).</t>
    </r>
  </si>
  <si>
    <r>
      <t xml:space="preserve">Může přímo nebo nepřímo vést ke </t>
    </r>
    <r>
      <rPr>
        <b/>
        <sz val="9"/>
        <color rgb="FF171616"/>
        <rFont val="Calibri"/>
        <family val="2"/>
        <charset val="238"/>
        <scheme val="minor"/>
      </rPr>
      <t xml:space="preserve">ztrátám mezi 0,05 % a 2 % </t>
    </r>
    <r>
      <rPr>
        <sz val="9"/>
        <color rgb="FF171616"/>
        <rFont val="Calibri"/>
        <family val="2"/>
        <scheme val="minor"/>
      </rPr>
      <t>ročního rozpočtu, popř. obratu organizace (v závislosti na typu organizace).</t>
    </r>
  </si>
  <si>
    <r>
      <t xml:space="preserve">Může přímo nebo nepřímo vést ke </t>
    </r>
    <r>
      <rPr>
        <b/>
        <sz val="9"/>
        <color rgb="FF171616"/>
        <rFont val="Calibri"/>
        <family val="2"/>
        <charset val="238"/>
        <scheme val="minor"/>
      </rPr>
      <t>ztrátám vyšším než 2 % a nižším či rovným 10 %</t>
    </r>
    <r>
      <rPr>
        <sz val="9"/>
        <color rgb="FF171616"/>
        <rFont val="Calibri"/>
        <family val="2"/>
        <scheme val="minor"/>
      </rPr>
      <t xml:space="preserve"> ročního rozpočtu, popř. obratu organizace (v závislosti na typu organizace).</t>
    </r>
  </si>
  <si>
    <r>
      <t xml:space="preserve">Může přímo nebo nepřímo vést ke </t>
    </r>
    <r>
      <rPr>
        <b/>
        <sz val="9"/>
        <color rgb="FF171616"/>
        <rFont val="Calibri"/>
        <family val="2"/>
        <charset val="238"/>
        <scheme val="minor"/>
      </rPr>
      <t>ztrátám přesahujícím 10 %</t>
    </r>
    <r>
      <rPr>
        <sz val="9"/>
        <color rgb="FF171616"/>
        <rFont val="Calibri"/>
        <family val="2"/>
        <scheme val="minor"/>
      </rPr>
      <t xml:space="preserve"> ročního rozpočtu, popř. obratu organizace (v závislosti na typu organizace).</t>
    </r>
  </si>
  <si>
    <t>1x standalone Server</t>
  </si>
  <si>
    <t>2x standalone Server</t>
  </si>
  <si>
    <r>
      <t xml:space="preserve">Může způsobit </t>
    </r>
    <r>
      <rPr>
        <b/>
        <sz val="9"/>
        <rFont val="Calibri"/>
        <family val="2"/>
        <charset val="238"/>
        <scheme val="minor"/>
      </rPr>
      <t xml:space="preserve">omezení či narušení </t>
    </r>
    <r>
      <rPr>
        <sz val="9"/>
        <rFont val="Calibri"/>
        <family val="2"/>
        <charset val="238"/>
        <scheme val="minor"/>
      </rPr>
      <t>nezbytných nebo základních služeb pro</t>
    </r>
    <r>
      <rPr>
        <b/>
        <sz val="9"/>
        <rFont val="Calibri"/>
        <family val="2"/>
        <charset val="238"/>
        <scheme val="minor"/>
      </rPr>
      <t xml:space="preserve"> malé množství osob,</t>
    </r>
    <r>
      <rPr>
        <sz val="9"/>
        <rFont val="Calibri"/>
        <family val="2"/>
        <charset val="238"/>
        <scheme val="minor"/>
      </rPr>
      <t xml:space="preserve"> může způsobit </t>
    </r>
    <r>
      <rPr>
        <b/>
        <sz val="9"/>
        <rFont val="Calibri"/>
        <family val="2"/>
        <charset val="238"/>
        <scheme val="minor"/>
      </rPr>
      <t>krátkodobý výpadek</t>
    </r>
    <r>
      <rPr>
        <sz val="9"/>
        <rFont val="Calibri"/>
        <family val="2"/>
        <charset val="238"/>
        <scheme val="minor"/>
      </rPr>
      <t xml:space="preserve"> služeb organizace. Může způsobit méně závažné finanční ztráty.</t>
    </r>
  </si>
  <si>
    <r>
      <t xml:space="preserve">K narušení běžných činností nedochází, nanejvýše ke </t>
    </r>
    <r>
      <rPr>
        <b/>
        <sz val="9"/>
        <color rgb="FF171616"/>
        <rFont val="Calibri"/>
        <family val="2"/>
        <charset val="238"/>
        <scheme val="minor"/>
      </rPr>
      <t xml:space="preserve">zvýšeným časovým nárokům </t>
    </r>
    <r>
      <rPr>
        <sz val="9"/>
        <color rgb="FF171616"/>
        <rFont val="Calibri"/>
        <family val="2"/>
        <scheme val="minor"/>
      </rPr>
      <t>při provádění běžných činností.</t>
    </r>
  </si>
  <si>
    <r>
      <t xml:space="preserve">Může </t>
    </r>
    <r>
      <rPr>
        <b/>
        <sz val="9"/>
        <rFont val="Calibri"/>
        <family val="2"/>
        <charset val="238"/>
        <scheme val="minor"/>
      </rPr>
      <t>omezit</t>
    </r>
    <r>
      <rPr>
        <sz val="9"/>
        <rFont val="Calibri"/>
        <family val="2"/>
        <scheme val="minor"/>
      </rPr>
      <t xml:space="preserve"> provádění běžných činností, </t>
    </r>
    <r>
      <rPr>
        <b/>
        <sz val="9"/>
        <rFont val="Calibri"/>
        <family val="2"/>
        <charset val="238"/>
        <scheme val="minor"/>
      </rPr>
      <t>narušit řádné řízení nebo fungování</t>
    </r>
    <r>
      <rPr>
        <sz val="9"/>
        <rFont val="Calibri"/>
        <family val="2"/>
        <scheme val="minor"/>
      </rPr>
      <t xml:space="preserve"> části nebo celé organizace.</t>
    </r>
  </si>
  <si>
    <r>
      <t xml:space="preserve">Může způsobit </t>
    </r>
    <r>
      <rPr>
        <b/>
        <sz val="9"/>
        <rFont val="Calibri"/>
        <family val="2"/>
        <charset val="238"/>
        <scheme val="minor"/>
      </rPr>
      <t xml:space="preserve">dočasné zastavení nebo podstatné narušení </t>
    </r>
    <r>
      <rPr>
        <sz val="9"/>
        <rFont val="Calibri"/>
        <family val="2"/>
        <scheme val="minor"/>
      </rPr>
      <t xml:space="preserve">běžných činností organizace nebo </t>
    </r>
    <r>
      <rPr>
        <b/>
        <sz val="9"/>
        <rFont val="Calibri"/>
        <family val="2"/>
        <charset val="238"/>
        <scheme val="minor"/>
      </rPr>
      <t xml:space="preserve">poškodit </t>
    </r>
    <r>
      <rPr>
        <sz val="9"/>
        <rFont val="Calibri"/>
        <family val="2"/>
        <scheme val="minor"/>
      </rPr>
      <t>rozvoj nebo prosazování cílů a zájmů organizace.</t>
    </r>
  </si>
  <si>
    <r>
      <t xml:space="preserve">Může způsobit </t>
    </r>
    <r>
      <rPr>
        <b/>
        <sz val="9"/>
        <rFont val="Calibri"/>
        <family val="2"/>
        <charset val="238"/>
        <scheme val="minor"/>
      </rPr>
      <t xml:space="preserve">dlouhodobé zastavení </t>
    </r>
    <r>
      <rPr>
        <sz val="9"/>
        <rFont val="Calibri"/>
        <family val="2"/>
        <scheme val="minor"/>
      </rPr>
      <t>běžných činností organizace.</t>
    </r>
  </si>
  <si>
    <r>
      <t xml:space="preserve">Může vést k </t>
    </r>
    <r>
      <rPr>
        <b/>
        <sz val="9"/>
        <color rgb="FF171616"/>
        <rFont val="Calibri"/>
        <family val="2"/>
        <charset val="238"/>
        <scheme val="minor"/>
      </rPr>
      <t>újmě</t>
    </r>
    <r>
      <rPr>
        <sz val="9"/>
        <color rgb="FF171616"/>
        <rFont val="Calibri"/>
        <family val="2"/>
        <scheme val="minor"/>
      </rPr>
      <t xml:space="preserve"> (ohrožení osobní bezpečnosti, svobody nebo zranění) </t>
    </r>
    <r>
      <rPr>
        <b/>
        <sz val="9"/>
        <color rgb="FF171616"/>
        <rFont val="Calibri"/>
        <family val="2"/>
        <charset val="238"/>
        <scheme val="minor"/>
      </rPr>
      <t>jedné nebo několika osob.</t>
    </r>
  </si>
  <si>
    <r>
      <t xml:space="preserve">Může vést k </t>
    </r>
    <r>
      <rPr>
        <b/>
        <sz val="9"/>
        <color rgb="FF171616"/>
        <rFont val="Calibri"/>
        <family val="2"/>
        <charset val="238"/>
        <scheme val="minor"/>
      </rPr>
      <t>újmě</t>
    </r>
    <r>
      <rPr>
        <sz val="9"/>
        <color rgb="FF171616"/>
        <rFont val="Calibri"/>
        <family val="2"/>
        <scheme val="minor"/>
      </rPr>
      <t xml:space="preserve"> (ohrožení osobní bezpečnosti, svobody nebo zranění) </t>
    </r>
    <r>
      <rPr>
        <b/>
        <sz val="9"/>
        <color rgb="FF171616"/>
        <rFont val="Calibri"/>
        <family val="2"/>
        <charset val="238"/>
        <scheme val="minor"/>
      </rPr>
      <t>větší skupiny osob, nebo ohrožení na životě jednotlivců.</t>
    </r>
  </si>
  <si>
    <r>
      <t xml:space="preserve">Může vést k </t>
    </r>
    <r>
      <rPr>
        <b/>
        <sz val="9"/>
        <rFont val="Calibri"/>
        <family val="2"/>
        <charset val="238"/>
        <scheme val="minor"/>
      </rPr>
      <t xml:space="preserve">přímému ohrožení či ztrátě života </t>
    </r>
    <r>
      <rPr>
        <sz val="9"/>
        <rFont val="Calibri"/>
        <family val="2"/>
        <scheme val="minor"/>
      </rPr>
      <t>osob.</t>
    </r>
  </si>
  <si>
    <r>
      <t xml:space="preserve">Může mít </t>
    </r>
    <r>
      <rPr>
        <b/>
        <sz val="9"/>
        <color rgb="FF171616"/>
        <rFont val="Calibri"/>
        <family val="2"/>
        <charset val="238"/>
        <scheme val="minor"/>
      </rPr>
      <t>negativní vliv na spolupráci organizace</t>
    </r>
    <r>
      <rPr>
        <sz val="9"/>
        <color rgb="FF171616"/>
        <rFont val="Calibri"/>
        <family val="2"/>
        <scheme val="minor"/>
      </rPr>
      <t xml:space="preserve"> se zahraniční společností. Např. pro osobní údaje - může vyvolat nutnost jednání mezi organizací a zahraničním partnerem o charakteristikách zpracování osobních údajů.</t>
    </r>
  </si>
  <si>
    <r>
      <t xml:space="preserve">Může vytvářet </t>
    </r>
    <r>
      <rPr>
        <b/>
        <sz val="9"/>
        <rFont val="Calibri"/>
        <family val="2"/>
        <charset val="238"/>
        <scheme val="minor"/>
      </rPr>
      <t>negativní obraz organizace ve světě.</t>
    </r>
    <r>
      <rPr>
        <sz val="9"/>
        <rFont val="Calibri"/>
        <family val="2"/>
        <charset val="238"/>
        <scheme val="minor"/>
      </rPr>
      <t xml:space="preserve"> Např. pro osobní údaje -  může být spojené s trvalým nebo dlouhodobým omezením participace zahraničních partnerů na zpracování osobních údajů.</t>
    </r>
  </si>
  <si>
    <r>
      <t xml:space="preserve">Může vytvářet </t>
    </r>
    <r>
      <rPr>
        <b/>
        <sz val="9"/>
        <rFont val="Calibri"/>
        <family val="2"/>
        <charset val="238"/>
        <scheme val="minor"/>
      </rPr>
      <t>negativní obraz organizace v jednom teritoriu, popř. v jednom státě</t>
    </r>
    <r>
      <rPr>
        <sz val="9"/>
        <rFont val="Calibri"/>
        <family val="2"/>
        <charset val="238"/>
        <scheme val="minor"/>
      </rPr>
      <t>. Např. pro osobní údaje - může vést k dočasnému omezení zahraniční participace na zpracování osobních údajů.</t>
    </r>
  </si>
  <si>
    <r>
      <t xml:space="preserve">Může </t>
    </r>
    <r>
      <rPr>
        <b/>
        <sz val="9"/>
        <rFont val="Calibri"/>
        <family val="2"/>
        <charset val="238"/>
        <scheme val="minor"/>
      </rPr>
      <t>negativně ovlivnit nebo poškodit diplomatické vztahy</t>
    </r>
    <r>
      <rPr>
        <sz val="9"/>
        <rFont val="Calibri"/>
        <family val="2"/>
        <charset val="238"/>
        <scheme val="minor"/>
      </rPr>
      <t xml:space="preserve"> a tím způsobit nevýhodu pro zájmy </t>
    </r>
    <r>
      <rPr>
        <b/>
        <sz val="9"/>
        <rFont val="Calibri"/>
        <family val="2"/>
        <charset val="238"/>
        <scheme val="minor"/>
      </rPr>
      <t>ČR</t>
    </r>
    <r>
      <rPr>
        <sz val="9"/>
        <rFont val="Calibri"/>
        <family val="2"/>
        <charset val="238"/>
        <scheme val="minor"/>
      </rPr>
      <t>. Např. pro osobní údaje - dlouhodobé nebo trvalé omezení participace zahraničních subjektů nebo i států na zpracování osobních údajů.</t>
    </r>
  </si>
  <si>
    <r>
      <t xml:space="preserve">Může způsobit </t>
    </r>
    <r>
      <rPr>
        <b/>
        <sz val="9"/>
        <color rgb="FF171616"/>
        <rFont val="Calibri"/>
        <family val="2"/>
        <charset val="238"/>
        <scheme val="minor"/>
      </rPr>
      <t>krátkodobé nepříjemnosti</t>
    </r>
    <r>
      <rPr>
        <sz val="9"/>
        <color rgb="FF171616"/>
        <rFont val="Calibri"/>
        <family val="2"/>
        <scheme val="minor"/>
      </rPr>
      <t xml:space="preserve"> při používání IS nebo KS (zdržení a podráždění uživatelů, jiné zdravotní dopady na uživatele nehrozí).</t>
    </r>
  </si>
  <si>
    <r>
      <t xml:space="preserve">Může </t>
    </r>
    <r>
      <rPr>
        <b/>
        <sz val="9"/>
        <rFont val="Calibri"/>
        <family val="2"/>
        <charset val="238"/>
        <scheme val="minor"/>
      </rPr>
      <t xml:space="preserve">negativně ovlivnit výkon činnosti </t>
    </r>
    <r>
      <rPr>
        <sz val="9"/>
        <rFont val="Calibri"/>
        <family val="2"/>
        <charset val="238"/>
        <scheme val="minor"/>
      </rPr>
      <t>interního nebo externího uživatele IS nebo KS (např. zvýšené časové nároky, stres uživatelů, drobné fyzické a zdravotní obtíže uživatelů).</t>
    </r>
  </si>
  <si>
    <r>
      <t xml:space="preserve">Může způsobit </t>
    </r>
    <r>
      <rPr>
        <b/>
        <sz val="9"/>
        <rFont val="Calibri"/>
        <family val="2"/>
        <charset val="238"/>
        <scheme val="minor"/>
      </rPr>
      <t xml:space="preserve">závažné dlouhodobé omezení výkonu činnosti </t>
    </r>
    <r>
      <rPr>
        <sz val="9"/>
        <rFont val="Calibri"/>
        <family val="2"/>
        <charset val="238"/>
        <scheme val="minor"/>
      </rPr>
      <t>interního nebo externího uživatele IS nebo KS (útoky na uživatele, odchod zaměstnanců, dlouhodobá pracovní neschopnost uživatelů, úmrtí).</t>
    </r>
  </si>
  <si>
    <r>
      <t xml:space="preserve">Může vytvořit podmínky pro </t>
    </r>
    <r>
      <rPr>
        <b/>
        <sz val="9"/>
        <color rgb="FF171616"/>
        <rFont val="Calibri"/>
        <family val="2"/>
        <charset val="238"/>
        <scheme val="minor"/>
      </rPr>
      <t xml:space="preserve">páchání trestné činnosti </t>
    </r>
    <r>
      <rPr>
        <sz val="9"/>
        <color rgb="FF171616"/>
        <rFont val="Calibri"/>
        <family val="2"/>
        <scheme val="minor"/>
      </rPr>
      <t>nebo může ztížit její vyšetřování.</t>
    </r>
  </si>
  <si>
    <r>
      <t xml:space="preserve">Může vést k </t>
    </r>
    <r>
      <rPr>
        <b/>
        <sz val="9"/>
        <color rgb="FF171616"/>
        <rFont val="Calibri"/>
        <family val="2"/>
        <charset val="238"/>
        <scheme val="minor"/>
      </rPr>
      <t xml:space="preserve">narušení vyšetřování trestné činnosti </t>
    </r>
    <r>
      <rPr>
        <sz val="9"/>
        <color rgb="FF171616"/>
        <rFont val="Calibri"/>
        <family val="2"/>
        <scheme val="minor"/>
      </rPr>
      <t>nebo soudního řízení (méně závažná kriminalita, krátkodobě, v jednotlivých případech).</t>
    </r>
  </si>
  <si>
    <r>
      <t xml:space="preserve">Může vést k </t>
    </r>
    <r>
      <rPr>
        <b/>
        <sz val="9"/>
        <color rgb="FF171616"/>
        <rFont val="Calibri"/>
        <family val="2"/>
        <charset val="238"/>
        <scheme val="minor"/>
      </rPr>
      <t xml:space="preserve">závažnému, dlouhodobému narušení schopnosti vyšetřovat trestnou činnost, </t>
    </r>
    <r>
      <rPr>
        <sz val="9"/>
        <color rgb="FF171616"/>
        <rFont val="Calibri"/>
        <family val="2"/>
        <scheme val="minor"/>
      </rPr>
      <t>popřípadě zpochybnění soudních řízení a rozhodnutí (závažná kriminalita, celkové zpochybnění systému).</t>
    </r>
  </si>
  <si>
    <r>
      <t xml:space="preserve">Může mít </t>
    </r>
    <r>
      <rPr>
        <b/>
        <sz val="9"/>
        <color rgb="FF171616"/>
        <rFont val="Calibri"/>
        <family val="2"/>
        <charset val="238"/>
        <scheme val="minor"/>
      </rPr>
      <t xml:space="preserve">negativní dopad </t>
    </r>
    <r>
      <rPr>
        <sz val="9"/>
        <color rgb="FF171616"/>
        <rFont val="Calibri"/>
        <family val="2"/>
        <scheme val="minor"/>
      </rPr>
      <t>na skutečnosti obchodní, výrobní či technické povahy související s podnikem, které mají skutečnou nebo alespoň potenciální materiální či nemateriální hodnotu.</t>
    </r>
  </si>
  <si>
    <r>
      <t xml:space="preserve">Může mít </t>
    </r>
    <r>
      <rPr>
        <b/>
        <sz val="9"/>
        <color rgb="FF171616"/>
        <rFont val="Calibri"/>
        <family val="2"/>
        <charset val="238"/>
        <scheme val="minor"/>
      </rPr>
      <t>podstatný dopad</t>
    </r>
    <r>
      <rPr>
        <sz val="9"/>
        <color rgb="FF171616"/>
        <rFont val="Calibri"/>
        <family val="2"/>
        <scheme val="minor"/>
      </rPr>
      <t xml:space="preserve"> na skutečnosti obchodní, výrobní či technické povahy související s podnikem, které mají skutečnou nebo alespoň potenciální materiální či nemateriální hodnotu.</t>
    </r>
  </si>
  <si>
    <r>
      <t xml:space="preserve">Může mít </t>
    </r>
    <r>
      <rPr>
        <b/>
        <sz val="9"/>
        <color rgb="FF171616"/>
        <rFont val="Calibri"/>
        <family val="2"/>
        <charset val="238"/>
        <scheme val="minor"/>
      </rPr>
      <t>závažný dopad</t>
    </r>
    <r>
      <rPr>
        <sz val="9"/>
        <color rgb="FF171616"/>
        <rFont val="Calibri"/>
        <family val="2"/>
        <scheme val="minor"/>
      </rPr>
      <t xml:space="preserve"> na skutečnosti obchodní, výrobní či technické povahy související s podnikem, které mají skutečnou nebo alespoň potenciální materiální či nemateriální hodnotu.</t>
    </r>
  </si>
  <si>
    <r>
      <t xml:space="preserve">Může způsobit </t>
    </r>
    <r>
      <rPr>
        <b/>
        <sz val="9"/>
        <rFont val="Calibri"/>
        <family val="2"/>
        <charset val="238"/>
        <scheme val="minor"/>
      </rPr>
      <t>rozsáhlé dlouhodobé omezení, narušení či nedostupnost</t>
    </r>
    <r>
      <rPr>
        <sz val="9"/>
        <rFont val="Calibri"/>
        <family val="2"/>
        <scheme val="minor"/>
      </rPr>
      <t xml:space="preserve"> poskytování nezbytných nebo základních služeb pro </t>
    </r>
    <r>
      <rPr>
        <b/>
        <sz val="9"/>
        <rFont val="Calibri"/>
        <family val="2"/>
        <charset val="238"/>
        <scheme val="minor"/>
      </rPr>
      <t>větší množství osob</t>
    </r>
    <r>
      <rPr>
        <sz val="9"/>
        <rFont val="Calibri"/>
        <family val="2"/>
        <scheme val="minor"/>
      </rPr>
      <t xml:space="preserve">, </t>
    </r>
    <r>
      <rPr>
        <b/>
        <sz val="9"/>
        <rFont val="Calibri"/>
        <family val="2"/>
        <charset val="238"/>
        <scheme val="minor"/>
      </rPr>
      <t>může způsobit újmu</t>
    </r>
    <r>
      <rPr>
        <sz val="9"/>
        <rFont val="Calibri"/>
        <family val="2"/>
        <charset val="238"/>
        <scheme val="minor"/>
      </rPr>
      <t xml:space="preserve"> (např. soudní proces, likvidace, vznik nesplatitelného dluhu).</t>
    </r>
  </si>
  <si>
    <r>
      <t xml:space="preserve">Může způsobit </t>
    </r>
    <r>
      <rPr>
        <b/>
        <sz val="9"/>
        <rFont val="Calibri"/>
        <family val="2"/>
        <charset val="238"/>
        <scheme val="minor"/>
      </rPr>
      <t xml:space="preserve">závažné omezení či narušení </t>
    </r>
    <r>
      <rPr>
        <sz val="9"/>
        <rFont val="Calibri"/>
        <family val="2"/>
        <scheme val="minor"/>
      </rPr>
      <t xml:space="preserve">nezbytných nebo základních služeb </t>
    </r>
    <r>
      <rPr>
        <b/>
        <sz val="9"/>
        <rFont val="Calibri"/>
        <family val="2"/>
        <charset val="238"/>
        <scheme val="minor"/>
      </rPr>
      <t>pro větší množství osob, omezení</t>
    </r>
    <r>
      <rPr>
        <sz val="9"/>
        <rFont val="Calibri"/>
        <family val="2"/>
        <charset val="238"/>
        <scheme val="minor"/>
      </rPr>
      <t xml:space="preserve"> nebo </t>
    </r>
    <r>
      <rPr>
        <b/>
        <sz val="9"/>
        <rFont val="Calibri"/>
        <family val="2"/>
        <charset val="238"/>
        <scheme val="minor"/>
      </rPr>
      <t>krátkodobé zastavení</t>
    </r>
    <r>
      <rPr>
        <sz val="9"/>
        <rFont val="Calibri"/>
        <family val="2"/>
        <charset val="238"/>
        <scheme val="minor"/>
      </rPr>
      <t xml:space="preserve"> přístupu ke službám.</t>
    </r>
  </si>
  <si>
    <r>
      <t xml:space="preserve">Může </t>
    </r>
    <r>
      <rPr>
        <b/>
        <sz val="9"/>
        <color rgb="FF171616"/>
        <rFont val="Calibri"/>
        <family val="2"/>
        <charset val="238"/>
        <scheme val="minor"/>
      </rPr>
      <t>negativně ovlivnit vztahy</t>
    </r>
    <r>
      <rPr>
        <sz val="9"/>
        <color rgb="FF171616"/>
        <rFont val="Calibri"/>
        <family val="2"/>
        <charset val="238"/>
        <scheme val="minor"/>
      </rPr>
      <t xml:space="preserve"> s jinými organizacemi nebo veřejností, negativní publicita se ale bude týkat </t>
    </r>
    <r>
      <rPr>
        <b/>
        <sz val="9"/>
        <color rgb="FF171616"/>
        <rFont val="Calibri"/>
        <family val="2"/>
        <charset val="238"/>
        <scheme val="minor"/>
      </rPr>
      <t>omezené zájmové skupiny nebo bude široká, avšak krátkodobá.</t>
    </r>
    <r>
      <rPr>
        <sz val="9"/>
        <color rgb="FF171616"/>
        <rFont val="Calibri"/>
        <family val="2"/>
        <charset val="238"/>
        <scheme val="minor"/>
      </rPr>
      <t xml:space="preserve"> Např. pro osobní údaje - úbytek klientů o 10 % u organizace, krátkodobé omezení přístupu ke službám využívaným správcem, negativní, avšak krátkodobé ohlasy v médiích.</t>
    </r>
  </si>
  <si>
    <r>
      <t xml:space="preserve">Může </t>
    </r>
    <r>
      <rPr>
        <b/>
        <sz val="9"/>
        <color rgb="FF171616"/>
        <rFont val="Calibri"/>
        <family val="2"/>
        <charset val="238"/>
        <scheme val="minor"/>
      </rPr>
      <t>závažně ovlivnit vztahy</t>
    </r>
    <r>
      <rPr>
        <sz val="9"/>
        <color rgb="FF171616"/>
        <rFont val="Calibri"/>
        <family val="2"/>
        <scheme val="minor"/>
      </rPr>
      <t xml:space="preserve"> s jinými organizacemi nebo veřejností s následkem </t>
    </r>
    <r>
      <rPr>
        <b/>
        <sz val="9"/>
        <color rgb="FF171616"/>
        <rFont val="Calibri"/>
        <family val="2"/>
        <charset val="238"/>
        <scheme val="minor"/>
      </rPr>
      <t>celostátní negativní publicity.</t>
    </r>
    <r>
      <rPr>
        <sz val="9"/>
        <color rgb="FF171616"/>
        <rFont val="Calibri"/>
        <family val="2"/>
        <scheme val="minor"/>
      </rPr>
      <t xml:space="preserve"> </t>
    </r>
    <r>
      <rPr>
        <b/>
        <sz val="9"/>
        <color rgb="FF171616"/>
        <rFont val="Calibri"/>
        <family val="2"/>
        <charset val="238"/>
        <scheme val="minor"/>
      </rPr>
      <t>Např. pro osobní údaje - úbytek klientů 10-50  % u organizace, masivní negativní, avšak krátkodobé ohlasy v médiích.</t>
    </r>
  </si>
  <si>
    <t>Gestor primárního aktiva:</t>
  </si>
  <si>
    <t>Způsob zvládání rizika</t>
  </si>
  <si>
    <t>uživatele něco neúmyslně poškodí</t>
  </si>
  <si>
    <t>Plně fault-tolerantní systém s georedundancí a replikací transakčních dat. Smluvní penále při výpadku dostupnosti služby delší než celkem 52 minut za rok (odpovídá 99,99 %).</t>
  </si>
  <si>
    <t>Stejně jako u primárního aktiva P1 se dopady narušení dostupnosti odvíjí od lhůt, které je ministerstvo povinno dodržovat. V tomto případě se hodnoty ztráty odvíjí od hodnot narušení nedostupnosti, neboť jsme schopni nahradit práci, kterou bylo potřeba vykonat pro vypracování rozhodnutí a vypracovat jej znovu, ale je na to potřeba mít dostatek času. Rozhodnutí se posléze zasílají jednotlivým žadatelům o certifikaci a některá rozhodnutí by se v případě ztráty dala do systému zpětně nahrát. Rozhodnutí se odesílají individuálně co nejdříve je možné, neshromažďují a neposílají se hromadně (např. každý druhý den v 15:00). Proces se řídí správním řádem, únik informací může být potrestán pokutou, pokud by se informace z rozhodnutí dostaly na veřejnost, hrozí žaloby ze strany výrobců. Dopady narušení integrity jsou obdobné jako u primárního aktiva P1. V případě dopadu na uživatele u narušení dostupnosti jsou dopady shodné jako u porušení zákonných a smluvních povinností, uživatel se dostane ke všem podkladům, ale nemůže vydat rozhodnutí (vykonávat svoji pracovní činnost). V případě narušení integrity by uživatel musel rozhodnutí opravovat, což by stálo jeho pracovní čas. Únik dat neovlivní výkon uživatele. Finanční ztráty úzce souvisí se zákonnými a smluvními povinnostmi, stejně jako u předchozího primárního aktiva. Provoz není ovlivněn ztrátou důvěrnosti, v případně narušení integrity nebo ztráty bude potřeba data rekonstruovat. V případě nedostupnosti není možné vykonávat běžnou pracovní činnost spojenou s vydáváním rozhodnutí. Při úniku osobních informací jsou ovlivněni jednotlivci (např. jméno, příjmení kontaktní osoby).</t>
  </si>
  <si>
    <t>Důvody pro hodnocení tohoto primárního aktiva ve značné míře kopírují důvody uvedených u předchozích primárních aktiv (P1-P3). Nejvýraznější rozdíl je v oblasti ztráty dat a dopadu na uživatele, neboť pokud by se ztratily všechny informace o průběhu certifikace z agendového systému, přišel by uživatel o veškerou svoji práci vykonanou v rámci procesu certifikace a v nejhorším možném případě by byl nucen začít od začátku, což by s sebou neslo značnou časovou náročnost. V případě, že by informační systém nebyl dostupný, opět by uživatel nebyl schopen pracovat a naplňovat tak hlavní účel vzniku Ministerstva certifikací - tedy certifikovat senzory.</t>
  </si>
  <si>
    <t>dodavatel má vývojové prostředí, které využívá ministerstvo jako službu, vlastní vývojové prostředí ministerstvo nemá</t>
  </si>
  <si>
    <t>PO33</t>
  </si>
  <si>
    <t>obecné síťové prostředí, jsou standardizovány aktivní prvky výrobce na nějž se vztahuje varování NÚKIB ze 17.12.2018
•	Typ 1. – velké L3 switche, cca 6 ks
•	Typ 2. – malé L2 switche, cca 30ks</t>
  </si>
  <si>
    <t>obecné síťové prostředí, jsou standardizovány aktivní prvky velkého světového výrobce
•	Typ 1. – velké L3 switche, cca 4 ks
•	Typ 2. – malé L2 switche, cca 20 ks</t>
  </si>
  <si>
    <t>Prostor, který je ohraničen stěnami, podlahou a stropem a je součástí budovy, ve které jsou umístěny servery.</t>
  </si>
  <si>
    <t>1) Neprobíhá pravidelný interní audit.
2) Neprobíhá pravidelný externí audit.
3) Neprobíhá penetrační testování.
4) Neprobíhá skenování zranitelností.
5) Neadekvátní kontrola změn.
6) Neprobíhají zákaznické audity u dodavatele.</t>
  </si>
  <si>
    <t>Vyšší moc/Externí</t>
  </si>
  <si>
    <t>Hodnota dopadu - důvěrnost (PO)</t>
  </si>
  <si>
    <t>Hodnota dopadu - integrita (PO)</t>
  </si>
  <si>
    <t>Hodnota dopadu - dostupnost (PO)</t>
  </si>
  <si>
    <t>Hodnota zranitelnosti (PO)</t>
  </si>
  <si>
    <t>Hodnota hrozby (PO)</t>
  </si>
  <si>
    <t>Hodnota rizika - důvěrnost (PO)</t>
  </si>
  <si>
    <t>Hodnota rizika - integrita (PO)</t>
  </si>
  <si>
    <t>Hodnota rizika - dostupnost (PO)</t>
  </si>
  <si>
    <t>Komentář (PO)</t>
  </si>
  <si>
    <t>Hodnota dopadu - důvěrnost (V)</t>
  </si>
  <si>
    <t>Hodnota dopadu - integrita (V)</t>
  </si>
  <si>
    <t>Hodnota dopadu - dostupnost (V)</t>
  </si>
  <si>
    <t>Hodnota zranitelnosti (V)</t>
  </si>
  <si>
    <t>Hodnota hrozby (V)</t>
  </si>
  <si>
    <t>Hodnota rizika - důvěrnost (V)</t>
  </si>
  <si>
    <t>Hodnota rizika - integrita (V)</t>
  </si>
  <si>
    <t>Hodnota rizika - dostupnost (V)</t>
  </si>
  <si>
    <t>Způsob zvládání rizika (V)</t>
  </si>
  <si>
    <t>Komentář (V)</t>
  </si>
  <si>
    <t>Označení</t>
  </si>
  <si>
    <t>Z2: Zastaralost aktiv</t>
  </si>
  <si>
    <t>Z7: Nedostatečné stanovení bezpečnostních pravidel a postupů, nepřesné nebo nejednoznačné vymezení práv a povinností lidských zdrojů</t>
  </si>
  <si>
    <t>Z1: Nedostatečná údržba aktiv</t>
  </si>
  <si>
    <t>Z6: Nedostatečné monitorování činnosti lidských zdrojů, neschopnost odhalit jejich pochybení, nevhodné nebo závadné způsoby chování</t>
  </si>
  <si>
    <t>Z4: Nedostatečné bezpečnostní povědomí lidských zdrojů</t>
  </si>
  <si>
    <t>Z5: Nevhodné nastavení přístupových oprávnění</t>
  </si>
  <si>
    <t>Z10: Nedostatečná míra nezávislé kontroly</t>
  </si>
  <si>
    <t>Z3: Nedostatečná ochrana perimetru</t>
  </si>
  <si>
    <t>Z8: Nedostatečná ochrana aktiv</t>
  </si>
  <si>
    <t>Z9: Nevhodná bezpečnostní architektura</t>
  </si>
  <si>
    <t>H2: Poškození nebo selhání technického nebo programového vybavení</t>
  </si>
  <si>
    <t xml:space="preserve">H5: Působení škodlivého kódu (například viry, spyware, trojské koně) </t>
  </si>
  <si>
    <t xml:space="preserve">H14: Cílený kybernetický útok pomocí sociálního inženýrství, použití špionážních technik </t>
  </si>
  <si>
    <t>H4: Užívání programového vybavení v rozporu s licenčními podmínkami</t>
  </si>
  <si>
    <t>H10: Nedodržení smluvního závazku ze strany dodavatele</t>
  </si>
  <si>
    <t>H11: Pochybení ze strany zaměstnanců a administrátorů</t>
  </si>
  <si>
    <t>H13: Dlouhodobé přerušení poskytování služeb elektronických komunikací, dodávky elektrické energie nebo jiných důležitých služeb</t>
  </si>
  <si>
    <t>H12: Zneužití vnitřních prostředků, sabotáž</t>
  </si>
  <si>
    <t>H3: Zneužití identity fyzické osoby</t>
  </si>
  <si>
    <t>H6: Narušení fyzické bezpečnosti</t>
  </si>
  <si>
    <t>H1: Porušení bezpečnostní politiky, provedení neoprávněných činností, zneužití oprávnění ze strany uživatelů a administrátorů</t>
  </si>
  <si>
    <t>H8: Zneužití nebo neoprávněná modifikace údajů</t>
  </si>
  <si>
    <t>H16: Napadení elektronické komunikace (odposlech, modifikace)</t>
  </si>
  <si>
    <t>H7: Přerušení poskytování služeb elektronických komunikací nebo dodávek elektrické energie</t>
  </si>
  <si>
    <t>PO21: Switch (přepínač)</t>
  </si>
  <si>
    <t>R77</t>
  </si>
  <si>
    <t>R78</t>
  </si>
  <si>
    <t>PO26: Serverovna</t>
  </si>
  <si>
    <t>PO27: Areál</t>
  </si>
  <si>
    <t>PO28: Kabeláž</t>
  </si>
  <si>
    <t>PO31: Dodavatel B</t>
  </si>
  <si>
    <t>PO32: Dodavatel C</t>
  </si>
  <si>
    <t>PO22: HW firewall - vnitřní</t>
  </si>
  <si>
    <t>PO23: HW firewall - perimetrový</t>
  </si>
  <si>
    <t>PO24: Antivir</t>
  </si>
  <si>
    <t>PO25: Monitoring a správa provozu</t>
  </si>
  <si>
    <t>PO29: Zálohovací SW</t>
  </si>
  <si>
    <t>PO30: Backup a obslužný server</t>
  </si>
  <si>
    <t>PO33: Prostředky fyzické ochrany</t>
  </si>
  <si>
    <t>zastaralý BIOS, hrozí selhání OS</t>
  </si>
  <si>
    <t>nepodporované systémy, hrozí náhodně chycený malware</t>
  </si>
  <si>
    <t>ministerstvo je významná instituce, má citlivá data, může být zajímavá pro útočníka</t>
  </si>
  <si>
    <t>nejsou stanoveny pracovní postupy a odpovědnosti</t>
  </si>
  <si>
    <t>zdrojové kódy má dodavatel, v případě jeho krachu je dodávaný software nepoužitelný</t>
  </si>
  <si>
    <t>nejsou proškolení všichni administrátoři dodavatele, mohou udělat chybu při používání systému</t>
  </si>
  <si>
    <t>školení pro interní uživatele ministerstva od dodavatele je jen jednorázové</t>
  </si>
  <si>
    <t>zaměstnanec ministerstva pustí do objektu neidentifikovanou osobu</t>
  </si>
  <si>
    <t>administrátoři nejsou řádně poučení, mohou udělat chybu</t>
  </si>
  <si>
    <t>zobrazení dat administrátory dodavatele před jejich uveřejněním, např. pro firmy, které žádají o certifikát, pro reklamní a marketingové účely atd.</t>
  </si>
  <si>
    <t>Rizika, která nebyla ovlivněna tímto varováním se nezměnila a nejsou v této části tabulky uvedena; dotčená rizika jsou barevně odlišena</t>
  </si>
  <si>
    <t>Redukce</t>
  </si>
  <si>
    <t>…</t>
  </si>
  <si>
    <t>...</t>
  </si>
  <si>
    <t>Zajišťování nezbytných nebo základních služeb*
(písmeno e) VKB)</t>
  </si>
  <si>
    <r>
      <t xml:space="preserve">Může </t>
    </r>
    <r>
      <rPr>
        <b/>
        <sz val="9"/>
        <color rgb="FF171616"/>
        <rFont val="Calibri"/>
        <family val="2"/>
        <charset val="238"/>
        <scheme val="minor"/>
      </rPr>
      <t>negativně ovlivnit vztahy</t>
    </r>
    <r>
      <rPr>
        <sz val="9"/>
        <color rgb="FF171616"/>
        <rFont val="Calibri"/>
        <family val="2"/>
        <charset val="238"/>
        <scheme val="minor"/>
      </rPr>
      <t xml:space="preserve"> s jinými částmi organizace, jinými organizacemi nebo vztahy s veřejností, negativní publicita bude ale omezena na </t>
    </r>
    <r>
      <rPr>
        <b/>
        <sz val="9"/>
        <color rgb="FF171616"/>
        <rFont val="Calibri"/>
        <family val="2"/>
        <charset val="238"/>
        <scheme val="minor"/>
      </rPr>
      <t>bezprostřední okolí</t>
    </r>
    <r>
      <rPr>
        <sz val="9"/>
        <color rgb="FF171616"/>
        <rFont val="Calibri"/>
        <family val="2"/>
        <charset val="238"/>
        <scheme val="minor"/>
      </rPr>
      <t xml:space="preserve"> a </t>
    </r>
    <r>
      <rPr>
        <b/>
        <sz val="9"/>
        <color rgb="FF171616"/>
        <rFont val="Calibri"/>
        <family val="2"/>
        <charset val="238"/>
        <scheme val="minor"/>
      </rPr>
      <t>nebude mít dlouhé trvání</t>
    </r>
    <r>
      <rPr>
        <sz val="9"/>
        <color rgb="FF171616"/>
        <rFont val="Calibri"/>
        <family val="2"/>
        <charset val="238"/>
        <scheme val="minor"/>
      </rPr>
      <t>. Např. pro osobní údaje - nepříjemnosti s klienty, nutnost jednání s dalšími klienty, nutnost jednání s dalšími subjekty, negativní někdy i veřejná reakce subjektů údajů apod.</t>
    </r>
  </si>
  <si>
    <r>
      <t xml:space="preserve">Může způsobit </t>
    </r>
    <r>
      <rPr>
        <b/>
        <sz val="9"/>
        <rFont val="Calibri"/>
        <family val="2"/>
        <charset val="238"/>
        <scheme val="minor"/>
      </rPr>
      <t xml:space="preserve">závažné krátkodobé omezení výkonu činnosti </t>
    </r>
    <r>
      <rPr>
        <sz val="9"/>
        <rFont val="Calibri"/>
        <family val="2"/>
        <charset val="238"/>
        <scheme val="minor"/>
      </rPr>
      <t>interního nebo externího uživatele IS nebo KS (zhoršení zdravotního stavu uživatelů, krátkodobá pracovní neschopnost).</t>
    </r>
  </si>
  <si>
    <t>V této kategorii je posuzováno, jaký dopad bude mít narušení primárních aktiv přímo na subjekty údajů, tedy na jednotlivé osoby, jejichž údaje jsou v daném IS zpracovávány. Jak moc budou jednotlivé osoby po fyzické nebo psychické stránce dotčeny, když budou narušeny jejich osobní údaje.</t>
  </si>
  <si>
    <t>V této kategorii je posuzováno, jaký dopad bude mít narušení primárních aktiv na ochranu obchodního tajemství organizace.</t>
  </si>
  <si>
    <t>V této kategorii je posuzováno, jaký dopad bude mít narušení primárních aktiv na plnění zákonných a smluvních povinností, kterými je organizace zavázána.</t>
  </si>
  <si>
    <t>V této kategorii je posuzováno, jaký dopad bude mít narušení primárních aktiv na vnitřní řídící a kontrolní činnosti organizace (kontrolní mechanismy organizace, její vedení, správu apod.).</t>
  </si>
  <si>
    <t>V této kategorii je posuzováno, jaký dopad bude mít narušení primárních aktiv na zajištění veřejného pořádku.</t>
  </si>
  <si>
    <t>V této kategorii je posuzováno, jaký dopad bude mít narušení primárních aktiv na zajišťování nezbytných nebo základních služeb.</t>
  </si>
  <si>
    <t>V této kategorii je posuzováno, jaký dopad bude mít narušení primárních aktiv na zajišťování běžných činností organizace (schopnost komunikovat v rámci organizace a mimo ni, přijímat zaměstnance apod.).</t>
  </si>
  <si>
    <t>V této kategorii je posuzováno, jak narušení primárních aktiv ovlivní důvěryhodnost (reputaci) organizace.</t>
  </si>
  <si>
    <t>V této kategorii je posuzováno, jaký dopad bude mít narušení primárních aktiv na bezpečnost a zdraví osob.</t>
  </si>
  <si>
    <t>V této kategorii je posuzováno, jaký dopad bude mít narušení primárních aktiv na uživatele využívající daný IS nebo KS (neschopnost jeho činnosti apod.).</t>
  </si>
  <si>
    <t>V této kategorii je posuzováno, jaký dopad bude mít narušení primárních aktiv na vyšetřování trestné činnosti nebo soudního řízení.</t>
  </si>
  <si>
    <t>Příklady</t>
  </si>
  <si>
    <t>Únik osobních údajů fyzické osoby z IS (např. o zdravotním stavu apod.) a jejich následné zveřejnění na internetu.</t>
  </si>
  <si>
    <t>Neoprávněná modifikace osobních údajů fyzické osoby v IS způsobí výplatu sociálních dávek jiné fyzické osobě.</t>
  </si>
  <si>
    <t>Odcizení patentů evidovaných v IS konkurenční firmou.</t>
  </si>
  <si>
    <t>• Nemožnost vydání rozhodnutí v zákonné lhůtě z důvodu nedostupnosti IS.
• Narušení povinnosti zveřejňovat dokumenty na elektronické úřední desce, která je nepřetržitě dostupná vzdáleným přístupem.</t>
  </si>
  <si>
    <r>
      <rPr>
        <sz val="9"/>
        <color rgb="FF3F3F3F"/>
        <rFont val="Calibri"/>
        <family val="2"/>
        <charset val="238"/>
      </rPr>
      <t>•</t>
    </r>
    <r>
      <rPr>
        <sz val="10.35"/>
        <color rgb="FF3F3F3F"/>
        <rFont val="Calibri"/>
        <family val="2"/>
        <charset val="238"/>
      </rPr>
      <t xml:space="preserve"> </t>
    </r>
    <r>
      <rPr>
        <sz val="9"/>
        <color rgb="FF3F3F3F"/>
        <rFont val="Calibri"/>
        <family val="2"/>
        <charset val="238"/>
        <scheme val="minor"/>
      </rPr>
      <t>Nedostupnost informací zveřejňovaných na webu organizace může vést k neinformování veřejnosti o důležitých skutečnostech (záplavy, ekologické katastrofy atd.).
• Dlouhodobá nedostupnost informací potřebných pro výplatu sociálních dávek, důchodů apod.</t>
    </r>
  </si>
  <si>
    <t>• Nedostupnost informací o fakturách na základě nedostupnosti ekonomického systému.
• Nedostupnost informací o možných obchodních příležitostech a z toho plynoucí ušlý zisk.</t>
  </si>
  <si>
    <t>V důsledku nedostupnosti informací evidovaných v nemocničním IS není možné provést nezbytné operace a pacienti jsou ohroženi na životě.</t>
  </si>
  <si>
    <t>Únik informací, které organizace získala od zahraničních partnerů.</t>
  </si>
  <si>
    <t>Riziko akceptuje manažer KB ve spolupráci s gestorem aktiva. Dále riziko monitorují. V případě zájmu se výbor KB může o těchto rizicích informovat.</t>
  </si>
  <si>
    <t xml:space="preserve">V případě způsobu zvládání rizika „Akceptovat“ riziko akceptuje manažer KB ve spolupráci s gestorem aktiva. V případě způsobu zvládání rizika „Snížit“ navrhuje bezpečnostní opatření architekt KB ve spolupráci s manažerem KB. Navržený způsob zvládání rizik včetně bezpečnostního opatření prezentuje manažer KB Výboru pro KB, který jej buď schválí, nebo rozhodne o jiném způsobu zvládání. </t>
  </si>
  <si>
    <t>Způsob zvládání rizika navrhuje manažer KB ve spolupráci s gestorem aktiva. V případě návrhu způsobu zvládání rizika „Snížit“ navrhuje bezpečnostní opatření architekt KB ve spolupráci s manažerem KB. Navržený způsob zvládání rizik včetně bezpečnostního opatření prezentuje manažer KB Výboru pro KB, který jej buď schválí, nebo rozhodne o jiném způsobu zvládání.</t>
  </si>
  <si>
    <t>Způsob zvládání rizika navrhuje manažer KB ve spolupráci s gestorem aktiva. V případě návrhu způsobu zvládání rizika „Snížit“ navrhuje bezpečnostní opatření architekt KB ve spolupráci s manažerem KB. Navržený způsob zvládání rizik včetně bezpečnostního opatření prezentuje manažer KB Výboru pro KB, který jej buď schválí, nebo rozhodne o jiném způsobu zvládání. V případě naléhavosti zvládnutí rizika lze postupovat způsobem popsaným v metodice.</t>
  </si>
  <si>
    <t>PROCES ZVLÁDÁNÍ RIZIKA</t>
  </si>
  <si>
    <t>Vhodné bezpečnostní opatření bude popsáno v RTP</t>
  </si>
  <si>
    <t>Datum</t>
  </si>
  <si>
    <t>Verze</t>
  </si>
  <si>
    <t>Provedená změna</t>
  </si>
  <si>
    <t>1.0</t>
  </si>
  <si>
    <t>MKB</t>
  </si>
  <si>
    <t>VýKB</t>
  </si>
  <si>
    <t>Vytvoření dokumentu</t>
  </si>
  <si>
    <t>Schválení dokumentu</t>
  </si>
  <si>
    <t>Vlivem úniku citlivých informací organizace na internet bude narušena její reputace.</t>
  </si>
  <si>
    <t>Ztráta možnosti přístupu uživatele ke službě vlivem její nedostupnosti (např. při výpadku internetového bankovnictví se tento problém dotkne velkého počtu uživatelů – nemožnost zadat platební příkaz online).</t>
  </si>
  <si>
    <t>PŘÍLOHA 6: HODNOCENÍ AKTIV A RIZIK - MINISTERSTVO PRO CERTIFIKACI SENZORŮ</t>
  </si>
  <si>
    <t>V této kategorii je posuzováno, jak velké finanční ztráty může narušení primárních aktiv organizaci způsobit. Kategorie je relevantní zejména pro organizace generující zisk.</t>
  </si>
  <si>
    <r>
      <t xml:space="preserve">Může způsobit </t>
    </r>
    <r>
      <rPr>
        <b/>
        <sz val="9"/>
        <color rgb="FF171616"/>
        <rFont val="Calibri"/>
        <family val="2"/>
        <charset val="238"/>
        <scheme val="minor"/>
      </rPr>
      <t>drobné komplikace pro malé množství osob.</t>
    </r>
  </si>
  <si>
    <t>V této kategorii je posuzováno, jaký dopad bude mít narušení primárních aktiv přímo na subjekty údajů, tedy na jednotlivé osoby, jejichž údaje jsou v daném IS zpracovávány. Jaká finanční újma vznikne jednotlivým osobám, když budou narušeny jejich osobní údaje.</t>
  </si>
  <si>
    <t>• Narušení činností personálních, ekonomických, správy budov a autoparku, neschopnost přijímat datové zprávy apod.
• Neschopnost přijímat nové zaměstnance z důvodu nedostupnosti personálního systému.</t>
  </si>
  <si>
    <t>Z důvodu úniku informací v policejním IS v rámci trestního řízení bude zastaveno trestní řízení.</t>
  </si>
  <si>
    <t>*Nezbytnou službou se rozumí služba naplňující odvětvová a průřezová kritéria podle nařízení vlády č. 432/2010 Sb. o kritériích pro určení prvku kritické infrastruktury nebo služba naplňující kritéria dle vyhlášky č. 317/2014 Sb., o významných informačních systémech a jejich určujících kritériích. Základní službou se rozumí služba naplňující odvětvová a dopadová kritéria podle vyhlášky č. 437/2017 Sb. o kritériích pro určení provozovatele základní služby.</t>
  </si>
  <si>
    <t>Externí systémy a služby</t>
  </si>
  <si>
    <t>Akceptace</t>
  </si>
  <si>
    <t>Sledování</t>
  </si>
  <si>
    <t>Primární aktivum S1 pracuje se všemi informacemi v agendovém systému. Hodnoty služby certifikace senzorů jsou nejvyšší hodnoty, které byly stanoveny pro jednotlivá primární aktiva P1-P4.</t>
  </si>
  <si>
    <t>Hodnocený atribut bezpečnosti informací nemá vliv na stejný atribut daného primárního aktiva.</t>
  </si>
  <si>
    <t>Hodnocený atribut bezpečnosti informací má vedlejší vliv na stejný atribut daného primárního aktiva.</t>
  </si>
  <si>
    <t>Hodnocený atribut bezpečnosti informací má hlavní vliv na stejný atribut daného primárního aktiva, může způsobit významnou škodu.</t>
  </si>
  <si>
    <t>Hodnocený atribut bezpečnosti informací má kritický vliv na stejný atribut daného primárního aktiva, může způsobit jeho znehodnocení.</t>
  </si>
  <si>
    <t>VÁHA VLIVU</t>
  </si>
  <si>
    <r>
      <rPr>
        <b/>
        <sz val="11"/>
        <color theme="1"/>
        <rFont val="Calibri"/>
        <family val="2"/>
        <charset val="238"/>
        <scheme val="minor"/>
      </rPr>
      <t>CITLIVÉ</t>
    </r>
    <r>
      <rPr>
        <b/>
        <sz val="11"/>
        <color rgb="FFFF0000"/>
        <rFont val="Calibri"/>
        <family val="2"/>
        <charset val="238"/>
        <scheme val="minor"/>
      </rPr>
      <t xml:space="preserve">  </t>
    </r>
    <r>
      <rPr>
        <b/>
        <sz val="11"/>
        <color theme="5"/>
        <rFont val="Calibri"/>
        <family val="2"/>
        <charset val="238"/>
        <scheme val="minor"/>
      </rPr>
      <t>TLP: AMBER</t>
    </r>
  </si>
  <si>
    <t>1) Proces pro správu a řízení technických zranitelností není zdokumentován ani plně zaveden do praxe. Není používán nástroj pro řízení technických zranitelností. Není nasazena technologie pro skenování zranitelností.
2) Stává se, že seznam ICT komponent nově zaváděné techniky není kompletní, v organizaci se vyskytuje neevidovaný ICT HW. V případě krádeže je HW administrativně nedohledatelný.
3) Nedostatečná dokumentace interní sítě.
4) Pro testování jsou používaná produkční data.
5) Nejsou stanoveny priority obnovy informačních systémů ze zálohy. 
6) Neprobíhá profylaxe a údržba.
7) Jsou vydávány aktualizace dodavatelem/výrobcem, ale nejsou aplikovány do provozního prostředí.
8) Neprobíhá pravidelné čištění skladových prostor, hromadí se hořlavý materiál.
9) Servery jsou zanášeny prachem a nejsou pravidelně čištěny.
10) Informace popsané v dokumentaci nejsou pravidelně aktualizovány.
11) Aktualizace nejsou dostatečně testovány před nasazením do provozního prostředí.
12) Nejsou odstraňovány nedostatky identifikované v průběhu skenování zranitelností nebo penetračního testování.</t>
  </si>
  <si>
    <t>1) Není implementovaná ochrana proti Web application útokům na externí služby ani pro interní služby.
2) Není aplikován hardening serverů, zejména těch vystavených do internetu.
3) Externí FW není zapojen v clusteru.
4) Nedostatečné fyzické zabezpečení objektů a lokalit.
5) Routery mají nastaveno defaultní jméno a heslo pro přístup do administrátorského rozhraní.
6) Vstup do objektu je umožněn komukoliv bez prověření jeho totožnosti, účelu návštěvy atd.
7) Absence ostrahy/dozoru u vstupu atd.</t>
  </si>
  <si>
    <t>1) Některá ICT zařízení nemají od výrobce přístup chráněný heslem (defaultně).
2) Není nastavena jednotná politika hesel jak v rámci domény, tak na jednotlivých IS.
3) Neprobíhá pravidelné přezkoumávání přístupových práv jak uživatelů, tak administrátorů.
4) Při přihlašování do IS neprobíhá autentizace uživatelů přes centrální správu uživatelů (AD). IS mají svou vlastní DB uživatelů.
5) Není implementován centrální systém řízení identit (IDM).
6) Nedostatečně fyzicky zabezpečené vstupy do serverovny.
7) Absence rozdělení odpovědných rolí a jim přidružených oprávnění – všichni mají přístup všude (porušená či ignorovaná zásada "need to know").
8) Není aplikována metoda minimálních oprávnění (least priviledge principle).</t>
  </si>
  <si>
    <t>1) Bezpečnostní politiky nejsou vytvořeny v dostatečném rozsahu.
2) Neexistuje incident management dokumentace.
3) Není dokumentovaná odpovědnost a role za řízení bezpečnosti informací.
4) Nedochází k systematickému a jednotnému řízení aktiv a rizik.
5) MKB není součástí všech akvizičních procesů ICT. MKB se nevyjadřuje k bezpečnostním požadavkům na nové technologie nebo při obměně stávajících technologií. 
6) Nedostatečné řízení dodavatelů, ve smlouvách nejsou stanoveny požadavky na bezpečnost, ve smlouvách absentují informace a požadavky na připojení do sítí (topologie infrastruktury, datové rozvaděče, způsob zapojení apod.). 
7) Nejsou nastavena pravidla pro změny defaultních hesel na zařízeních.
8) Neexistují pravidla pro vzdálenou práci a pro BYOD.
9) Nejsou nastavena bezpečnostní pravidla, která musí být zohledněna při zpracování veřejných zakázek.
10) Nejsou nastaveny závazné postupy při identifikaci negativních bezpečnostních jevů, KBU, KBI od formy jejich hlášení, postupů řešení, seznamu zainteresovaných řešitelů a vyhodnocení těchto jevů a následného přezkoumání.
11) Staré smlouvy nezahrnují požadavky na bezpečnost nebo jen částečně.
12) Neexistuje bezpečnostní provozní příručka k IS.
13) Není nastavena forma hlášení a řešení bezpečnostních událostí a incidentů ke správci IS od dodavatele.</t>
  </si>
  <si>
    <t>1) Nižší úroveň vysoké dostupnosti z důvodu přepínání celých větví a nejen zařízení, které vypadne.
2) Uživatelský segment není od DMZ oddělen pomocí interního FW.
3) VLAN jsou zakončeny na core switchi, což ztěžuje management prostupů mezi VLAN.
4) Na serverech není instalován FW.
5) Není používáno nastavení DNSSEC.
6) DMZ je provozována na stejných fyzických serverech jako interní servery. Je oddělena pouze síťově na úrovni pomocí VLAN.
7) Nedostatečná segmentace sítě.
8) Nejsou definovány ACL.</t>
  </si>
  <si>
    <t>1) Nedostatek kvalifikovaných zájemců o práci v informačních a komunikačních technologií.
2) Nedostatek zaměstnanců způsobený hromadnou nemocí, karanténou.</t>
  </si>
  <si>
    <t>1) Náhodné přetížení HW serveru, sítě, koncové stanice.
2) Nedostupnost záloh.
3) Selhání HW zařízení (klimatizace, server, diskové pole).
4) Selhání operačního systému.
5) Zaplavení nebo požár serverovny.
6) Živelná pohroma – záplavy, tornádo, zemětřesení apod.</t>
  </si>
  <si>
    <t>1) Útočník se snaží o prolomení (hádání) hesel.
2) Útočník se snaží prolomit zabezpečení bezdrátové Wi-Fi sítě.
3) Útočník se snaží do organizace proniknout z guest Wi-Fi sítě.
4) Cílený kybernetický útok (hacking) - pokus o krádež identity prostřednictvím SQL Injection, XSS, session hijacking apod.
5) Útočník zneužije fyzickou přístupovou kartu.
6) Útočník odcizí heslo doménového administrátora/privátní klíče k PKI.
7) Útočník zneužije důvěru zaměstnance a donutí jej jednat ve svůj prospěch.
8) Zaměstnanec zneužije přístupové údaje/kartu jiného zaměstnance.</t>
  </si>
  <si>
    <t>1) Zaměstnanec infikuje pracovní stanici škodlivým kódem při práci (např. stažení přílohy, vyhledávání na internetu apod.).
2) Zaměstnanec infikuje počítačovou síť vložením infikovaného přenosného zařízení (USB disk, CD, DVD).
3) Napadení plošně šířeným malware.</t>
  </si>
  <si>
    <t>1) Zaměstnanec zneužije fyzické přístupy do lokalit organizace po ukončení pracovního poměru.
2) Zaměstnanec zpřístupní neoprávněné osobě zabezpečené prostory (serverovny, rozvodna, archiv apod.).
3) Teroristický útok.
4) Útočník se snaží fyzicky proniknout do organizace – destruktivní/nedestruktivní metody (např. odvrtání zámku, otevření zámku pomocí šperháků, přeřezání mříží, rozbití oken apod.).</t>
  </si>
  <si>
    <t>1) Zaměstnanec odcizí nebo smaže data nebo informace.
2) Útočník odcizí přenosné zařízení (notebook/mobilní telefon) či listinné dokumenty s daty nebo informacemi mimo prostory organizace (např. z auta, v restauraci apod.).
3) Útočník odcizí aktivum (notebook, mobilní telefon, klasifikované listinné dokumenty) z lokalit organizace.
4) Neoprávněná osoba přečte citlivé volně ležící dokumenty nebo vyhozené do koše, přečte citlivá data z obrazovky /stolu, ke kterým by se neměl dostat nebo přečte dokumenty z tiskárny.
5) Zaměstnanec si neoprávněně ponechá aktiva po ukončení pracovního poměru.</t>
  </si>
  <si>
    <t>1) Nedodržení pokynů organizace zaměstnanci dodavatele.
2) Nedodržování bezpečnostních opatření při vzdáleném přístupu přes VPN, RDP.
3) Únik nebo zneužití informací dodavatelem dodávek/služeb a porušení NDA.
4) Výpadek služby dodavatele.
5) Poškození aktiva při dodávce.
6) Dodavatel poruší nastavená SLA ve smlouvě.
7) Dodavatel přestane zajišťovat nasmlouvanou podporu HW a SW.
8) Dodavatel přestane dodávat nasmlouvané služby.
9) Dodavatel nedodává služby v požadované kvalitě a rozsahu.</t>
  </si>
  <si>
    <t>1) Zaměstnanec se chová nezodpovědně při práci s e-mailem a při výměně informací s třetí stranou.
2) Zaměstnanec sdílí citlivá data na veřejných úložištích (Cloud).
3) Nákup nebo akvizice ICT prostředků pouze na základě ekonomické výhodnosti.
4) Nákup nevhodného zařízení s nedostatečnými funkcionalitami (např. nedostatečné šifrování přenosu dat / informací (clear text) nebo využívání nezabezpečených síťových protokolů).
5) Nedostatečné finanční zdroje.
6) Zaměstnanec neúmyslně poškodí aktivum.
7) Zaměstnanec zapomene zamknout pracovní stanici při odchodu z kanceláře.
8) Narušení provozu chybami administrátorů.
9) Neadekvátní konfigurace aktivních síťových komponentů.
10) Nezákonné zpracování dat (vč. osobních údajů).</t>
  </si>
  <si>
    <t>1) Vydírání zaměstnanců za účelem ohrožení aktiv organizace.
2) Zničení/poškození chráněné lokality vandalismem.
3) Působení kryptominerů na serverech organizace.
4) Zaměstnanci sledují nebo stahují nepovolený obsah.</t>
  </si>
  <si>
    <t>1) Zaměstnanec nebo útočník se snaží proniknout do provozních systémů (nebo systémů s osobními údaji) - hacking,  webové útoky - SQL Injection, Cross site scripting, Data tampering - MITM (nechráněná komunikace mezi zařízením a serverem umožní neoprávněnou manipulaci s informacemi.
2) Útočník změní čas na serveru/koncové stanici, aby zamaskoval stopy.
3) Zaměstnanec nebo útočník odposlouchává nestíněné kabely/serverovnu.
4) Útoční zachycuje (interní/externí serverovou) komunikaci (např. e-mail).
5) Zaměstnanec nebo útočník přesměrovává komunikaci.</t>
  </si>
  <si>
    <t>Je relevantní varování NÚKIB ze dne 17. prosince 2018?</t>
  </si>
  <si>
    <r>
      <t xml:space="preserve">Může </t>
    </r>
    <r>
      <rPr>
        <b/>
        <sz val="9"/>
        <color rgb="FF171616"/>
        <rFont val="Calibri"/>
        <family val="2"/>
        <charset val="238"/>
        <scheme val="minor"/>
      </rPr>
      <t>závažně a dlouhodobě ovlivnit vztahy</t>
    </r>
    <r>
      <rPr>
        <sz val="9"/>
        <color rgb="FF171616"/>
        <rFont val="Calibri"/>
        <family val="2"/>
        <scheme val="minor"/>
      </rPr>
      <t xml:space="preserve"> s jinými organizacemi nebo veřejností s následkem </t>
    </r>
    <r>
      <rPr>
        <b/>
        <sz val="9"/>
        <color rgb="FF171616"/>
        <rFont val="Calibri"/>
        <family val="2"/>
        <charset val="238"/>
        <scheme val="minor"/>
      </rPr>
      <t>celostátní či nadnárodní negativní publicity,</t>
    </r>
    <r>
      <rPr>
        <sz val="9"/>
        <color rgb="FF171616"/>
        <rFont val="Calibri"/>
        <family val="2"/>
        <scheme val="minor"/>
      </rPr>
      <t xml:space="preserve"> </t>
    </r>
    <r>
      <rPr>
        <b/>
        <sz val="9"/>
        <color rgb="FF171616"/>
        <rFont val="Calibri"/>
        <family val="2"/>
        <charset val="238"/>
        <scheme val="minor"/>
      </rPr>
      <t>s dlouhodobými účinky</t>
    </r>
    <r>
      <rPr>
        <sz val="9"/>
        <color rgb="FF171616"/>
        <rFont val="Calibri"/>
        <family val="2"/>
        <scheme val="minor"/>
      </rPr>
      <t xml:space="preserve"> a požadavky přijetí politické odpovědnosti. </t>
    </r>
    <r>
      <rPr>
        <b/>
        <sz val="9"/>
        <color rgb="FF171616"/>
        <rFont val="Calibri"/>
        <family val="2"/>
        <charset val="238"/>
        <scheme val="minor"/>
      </rPr>
      <t>Např. pro osobní údaje - úbytek klientů nad 50 % u organizace, černé listiny, ztráta konkurenceschopnosti, masivní</t>
    </r>
    <r>
      <rPr>
        <sz val="9"/>
        <color rgb="FF171616"/>
        <rFont val="Calibri"/>
        <family val="2"/>
        <scheme val="minor"/>
      </rPr>
      <t xml:space="preserve"> </t>
    </r>
    <r>
      <rPr>
        <b/>
        <sz val="9"/>
        <color rgb="FF171616"/>
        <rFont val="Calibri"/>
        <family val="2"/>
        <charset val="238"/>
        <scheme val="minor"/>
      </rPr>
      <t>negativní dlouhodobé ohlasy v médiích včetně zahraničních.</t>
    </r>
  </si>
  <si>
    <t>1) Nedostatečné vzdělávání běžných uživatelů ICT v oblasti bezpečnosti informací.
2) Nedostatečné ověřování znalostí běžných uživatelů ICT v oblasti bezpečnosti informací. Není prováděno testování formou phishingových kampaní a dalších metod sociálního inženýrství.
3) Absence vzdělávacích programů pro administrátory a bezpečnostní techniky.
4) Dodavatelé nejsou poučeni o svých právech a povinnostech.
5) Bezpečnostní role pravidelně neabsolvují odborná školení.
6) Zaměstnanci nejsou proškoleni o tom, že nesmí do objektu pouštět neautorizované osoby (např. není ověřena identita pracovníka dodavatele a účel jeho návštěvy). 
7) Zaměstnanci nejsou poučeni o pravidlech ochrany aktiv (např. klasifikace informací, pravidla pro sdílení informací atd.).
8) Zaměstnanci nejsou poučení o způsobech zacházení se zaměstnaneckou kartou (např. nenechávat kartu volně ležet bez dozoru).
9) Zaměstnanci nejsou školeni o způsobech odhalování pochybení, nevhodných nebo závadných způsobů chování.</t>
  </si>
  <si>
    <t>1) Útočník využije technik sociálního inženýrství (včetně spear-phisingu) k získání přístupu do systému nebo do prostor organizace, využívá metod OSINT pro sběr informací o zaměstnancích a fungování organizace.
2) Útočník si vytvoří vlastní bezdrátovou síť, na které odchytává přístupové údaje uživatelů.
3) Zaměstnanec dodavatele provede útok (vzdáleně, interně) za účelem znepřístupnění služby.
4) Útočník fyzicky odezírá informace z obrazovky monitoru.
5) Útočník fyzicky odposlouchává citlivé rozhovory a jednání.
6) Zneužití nedostatků v kódu.
7) Cílené hrozby na organizaci (APT - Advanced Persistent Threat).
8) Instalace škodlivého kódu na uživatelské stanice útočníkem.
9) Útočník se snaží zašifrovat data pomocí ransomware.</t>
  </si>
  <si>
    <t>Hrozba je málo pravděpodobná až pravděpodobná. Předpokládaná realizace hrozby je v rozpětí od 1 roku do 5 let.</t>
  </si>
  <si>
    <t>V této kategorii je posuzováno, jak narušení primárních aktiv ovlivní mezinárodní vztahy organizace, případně také celého státu např. s EU, NATO nebo dalšími zahraničními zeměmi a mezinárodními organizacemi.</t>
  </si>
  <si>
    <t>Varování NÚKIB ze dne 17.prosince 2018 je relevantní.</t>
  </si>
  <si>
    <t>Základní programové vybavení počítače, které zajišťuje komunikaci uživatele počítače s hardwarem.</t>
  </si>
  <si>
    <t>1) Nejsou stanoveni garanti aktiv, nedošlo k jejich jmenování a neznají své povinnosti.
2) Není zavedena klasifikace aktiv (informací).
3) Není zdokumentován ani zaveden proces pro správu a likvidaci výměnných médií. Není vedena jejich evidence.
4) Není zaveden standard pro šifrování e-mailové komunikace (externí i interní).
5) Média (např. s interní dokumentací) nejsou při vložení do prostředků organizace nijak omezována ani skenována antivirovým řešením.
6) Nedostatečně technicky zajištěna ochrana citlivých informací. Není nasazeno DLP řešení.
7) Organizační opatření nejsou zavedena do praxe. Procesy jsou nastaveny pouze formálně v dokumentaci.
8) Nedostatečná konfigurace ICT aktiv (servery, komunikační prvky, databáze apod.).
9) Nedostatečně zdokumentovaná kabeláž.
10) Nedostatečná ochrana koncových zařízení (endpoint security), vč. antiviru.
11) Slabá ochrana před vnějšími vlivy.
12) Minimální ochrana před útoky zvenčí – organizovanou skupinou, osamocenými hackery atd.</t>
  </si>
  <si>
    <t>v případě mimořádné události hrozí, že bude aplikační server dlouhodobě mimo provoz, protože nejsou dostatečně zpracovány plány kontinuity činností a havarijní plány</t>
  </si>
  <si>
    <t>ano, všechny dokumenty jsou nahrávány pouze v pdf, následně je prováděno skenování antivirem</t>
  </si>
  <si>
    <t>Změněno</t>
  </si>
  <si>
    <t>Ze zákona vyplývá povinnost zveřejňovat seznam certifikovaných senzorů. Organizace jsou povinny používat pouze certifikované senzory. Je nutné dodržovat zákonné lhůty, může se stát, že bude zaměstnanec vykonávat svoji činnost na poslední chvíli, a proto vadí nedostupnost již od jednoho dne. Pokud dojde ke ztrátě pouze seznamu, jsme schopni jej obnovit, neboť máme veškeré předchozí kroky a materiály k dispozici. Informace jsou určené ke zveřejnění. Integrita informací je zásadní, i když se změní informace jen o jednom senzoru, může to způsobit velké dopady, např. vysoké ztráty dotčeného výrobce. Certifikování je hlavní činností ministerstva, pokud nebude schopno dělat celý proces, bude to výrazná komplikace. Ztráta důvěryhodnosti je spojená s neplněním zákonných a smluvních povinností - když ministerstvo není schopné plnit své povinnosti, není důvěryhodné. Narušení vnitřních řídících a kontrolních činností nemá takové dopady jako narušení zákonných a smluvních povinností, které jsou v tomto případě klíčové. Finanční ztráty souvisí s porušením zákonných a smluvních povinností - sankce za porušení. Finanční ztráty jsou totožné od 2 a více dní. V případě, že dojde k narušení bezpečnosti informací, ovlivní to malé množství osob (týká se žadatelů o certifikaci). V případě dlouhodobé nedostupnosti hrozí ztráta důvěryhodnosti ministerstva v rámci celé ČR. Stejně tak v případě narušení integrity bude negativní publicita v rámci celé ČR. V oblasti dopadu na uživatele dopady nedostupnosti narůstají s delším časovým obdobím, kdy uživatel není schopen dokončit svou práci. V případě, že dojde k pozměnění seznamu, ovlivní to uživatele tím způsobem, že mu to přidá práci - bude jej muset kontrolovat, upravit atd.</t>
  </si>
  <si>
    <t>Většina hodnot dopadu se odvíjí ze stejných důvodů, jako u přechozích dvou primárních aktiv (P1 a P2). Největší rozdíly jsou v oblasti dopadu na uživatele, neboť podání žádosti a poskytnutí technické dokumentace senzorů je počátek procesu certifikace a pokud by uživatel neměl k těmto informacím přístup, nemohl by začít vykonávat činnosti nutné k dokončení celého procesu. V rámci procesu certifikace je možné ze strany žadatele žádost aktualizovat/doplnit a podle množství změn je pak celý proces certifikace přiměřeně prodloužen, aby mohly být všechny nové skutečnosti dostatečně zohledněny.</t>
  </si>
  <si>
    <t>Zaměstnanci dodavatele zabývající se provozem a údržbou informačního systému. Aby mohli plnit své každodenní úkoly, mohou mít zvláštní přístupová práva k informačnímu systému.</t>
  </si>
  <si>
    <t>hrozí, že se malware dostane na aplikační server z důvodu neaktuálního antiviru</t>
  </si>
  <si>
    <t>hrozí, že se malware dostane na webový server z důvodu neaktuálního antiviru</t>
  </si>
  <si>
    <t>stará smlouva - nedostatečné SLA, v případě mimořádné události vypadne důležitá služba</t>
  </si>
  <si>
    <t>serverovna v zátopové oblasti, jedna serverovna (ministerstvo nemá žádnou záložní), blesk/požár</t>
  </si>
  <si>
    <t>stará smlouva - nedostatečné SLA, v případě mimořádné události vypadne důležitá služba, starší smlouva než u dodavatele A</t>
  </si>
  <si>
    <t>aktivní a bezpečnostní prvky nejsou dostatečně často aktualizovány</t>
  </si>
  <si>
    <r>
      <t xml:space="preserve">Výsledné hodnocení primárního aktiva </t>
    </r>
    <r>
      <rPr>
        <sz val="10"/>
        <color theme="0"/>
        <rFont val="Calibri"/>
        <family val="2"/>
        <charset val="238"/>
        <scheme val="minor"/>
      </rPr>
      <t>(nejvyšší hodnoty jednotlivých atributů)</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</si>
</sst>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2"/>
      <color rgb="FF3F3F76"/>
      <name val="Calibri"/>
      <family val="2"/>
      <scheme val="minor"/>
    </font>
    <font>
      <sz val="12"/>
      <color theme="0"/>
      <name val="Calibri"/>
      <family val="2"/>
      <scheme val="minor"/>
    </font>
    <font>
      <sz val="10"/>
      <color rgb="FF000000"/>
      <name val="Georgia"/>
      <family val="1"/>
    </font>
    <font>
      <u/>
      <sz val="11"/>
      <color theme="10"/>
      <name val="Calibri"/>
      <family val="2"/>
      <charset val="238"/>
      <scheme val="minor"/>
    </font>
    <font>
      <u/>
      <sz val="11"/>
      <color theme="11"/>
      <name val="Calibri"/>
      <family val="2"/>
      <charset val="238"/>
      <scheme val="minor"/>
    </font>
    <font>
      <sz val="11"/>
      <color rgb="FF000000"/>
      <name val="Calibri"/>
      <family val="2"/>
      <scheme val="minor"/>
    </font>
    <font>
      <sz val="10"/>
      <color rgb="FFFF0000"/>
      <name val="Georgia"/>
      <family val="1"/>
    </font>
    <font>
      <sz val="11"/>
      <color rgb="FF000000"/>
      <name val="Calibri"/>
      <family val="2"/>
    </font>
    <font>
      <sz val="9"/>
      <color rgb="FF000000"/>
      <name val="Georgia"/>
      <family val="1"/>
    </font>
    <font>
      <sz val="9"/>
      <color rgb="FF3F3F3F"/>
      <name val="Calibri"/>
      <family val="2"/>
    </font>
    <font>
      <sz val="9"/>
      <color rgb="FF3F3F3F"/>
      <name val="Georgia"/>
      <family val="1"/>
    </font>
    <font>
      <sz val="9"/>
      <color rgb="FF000000"/>
      <name val="Calibri"/>
      <family val="2"/>
    </font>
    <font>
      <sz val="9"/>
      <name val="Calibri"/>
      <family val="2"/>
      <scheme val="minor"/>
    </font>
    <font>
      <sz val="9"/>
      <color rgb="FF000000"/>
      <name val="Calibri"/>
      <family val="2"/>
      <scheme val="minor"/>
    </font>
    <font>
      <b/>
      <sz val="9"/>
      <color rgb="FF3F3F3F"/>
      <name val="Calibri"/>
      <family val="2"/>
      <scheme val="minor"/>
    </font>
    <font>
      <i/>
      <sz val="9"/>
      <color rgb="FF999999"/>
      <name val="Calibri"/>
      <family val="2"/>
      <scheme val="minor"/>
    </font>
    <font>
      <sz val="9"/>
      <color rgb="FF171616"/>
      <name val="Calibri"/>
      <family val="2"/>
      <scheme val="minor"/>
    </font>
    <font>
      <b/>
      <sz val="9"/>
      <color rgb="FFF2F2F2"/>
      <name val="Calibri"/>
      <family val="2"/>
      <scheme val="minor"/>
    </font>
    <font>
      <sz val="10"/>
      <color theme="4" tint="-0.249977111117893"/>
      <name val="Calibri"/>
      <family val="2"/>
      <scheme val="minor"/>
    </font>
    <font>
      <b/>
      <sz val="10"/>
      <color theme="2" tint="-0.89999084444715716"/>
      <name val="Calibri"/>
      <family val="2"/>
      <scheme val="minor"/>
    </font>
    <font>
      <sz val="10"/>
      <color theme="1"/>
      <name val="Calibri"/>
      <family val="2"/>
      <scheme val="minor"/>
    </font>
    <font>
      <sz val="10"/>
      <color rgb="FF3F3F76"/>
      <name val="Calibri"/>
      <family val="2"/>
      <scheme val="minor"/>
    </font>
    <font>
      <i/>
      <sz val="10"/>
      <color rgb="FF000000"/>
      <name val="Calibri"/>
      <family val="2"/>
      <scheme val="minor"/>
    </font>
    <font>
      <b/>
      <sz val="10"/>
      <color theme="1"/>
      <name val="Calibri"/>
      <family val="2"/>
      <scheme val="minor"/>
    </font>
    <font>
      <sz val="10"/>
      <color rgb="FF000000"/>
      <name val="Calibri"/>
      <family val="2"/>
      <scheme val="minor"/>
    </font>
    <font>
      <i/>
      <sz val="10"/>
      <name val="Calibri"/>
      <family val="2"/>
      <scheme val="minor"/>
    </font>
    <font>
      <b/>
      <sz val="10"/>
      <name val="Calibri"/>
      <family val="2"/>
      <charset val="238"/>
      <scheme val="minor"/>
    </font>
    <font>
      <sz val="10"/>
      <name val="Calibri"/>
      <family val="2"/>
      <scheme val="minor"/>
    </font>
    <font>
      <i/>
      <sz val="8"/>
      <name val="Calibri"/>
      <family val="2"/>
      <scheme val="minor"/>
    </font>
    <font>
      <sz val="10"/>
      <name val="Calibri"/>
      <family val="2"/>
      <charset val="238"/>
      <scheme val="minor"/>
    </font>
    <font>
      <sz val="10"/>
      <color theme="1"/>
      <name val="Calibri"/>
      <family val="2"/>
      <charset val="238"/>
      <scheme val="minor"/>
    </font>
    <font>
      <b/>
      <sz val="11"/>
      <color theme="0"/>
      <name val="Calibri"/>
      <family val="2"/>
      <charset val="238"/>
      <scheme val="minor"/>
    </font>
    <font>
      <sz val="8"/>
      <name val="Calibri"/>
      <family val="2"/>
      <charset val="238"/>
      <scheme val="minor"/>
    </font>
    <font>
      <sz val="10"/>
      <color theme="1"/>
      <name val="Arial"/>
      <family val="2"/>
      <charset val="238"/>
    </font>
    <font>
      <b/>
      <sz val="10"/>
      <color theme="0"/>
      <name val="Arial"/>
      <family val="2"/>
      <charset val="238"/>
    </font>
    <font>
      <b/>
      <sz val="10"/>
      <color theme="1"/>
      <name val="Arial"/>
      <family val="2"/>
      <charset val="238"/>
    </font>
    <font>
      <b/>
      <sz val="9"/>
      <color rgb="FF171616"/>
      <name val="Calibri"/>
      <family val="2"/>
      <charset val="238"/>
      <scheme val="minor"/>
    </font>
    <font>
      <b/>
      <sz val="9"/>
      <name val="Calibri"/>
      <family val="2"/>
      <charset val="238"/>
      <scheme val="minor"/>
    </font>
    <font>
      <sz val="11"/>
      <color theme="1"/>
      <name val="Calibri"/>
      <family val="2"/>
      <charset val="238"/>
      <scheme val="minor"/>
    </font>
    <font>
      <b/>
      <sz val="11"/>
      <name val="Calibri"/>
      <family val="2"/>
      <charset val="238"/>
      <scheme val="minor"/>
    </font>
    <font>
      <sz val="11"/>
      <color rgb="FF9C6500"/>
      <name val="Calibri"/>
      <family val="2"/>
      <charset val="238"/>
      <scheme val="minor"/>
    </font>
    <font>
      <b/>
      <sz val="14"/>
      <color theme="0"/>
      <name val="Calibri"/>
      <family val="2"/>
      <charset val="238"/>
      <scheme val="minor"/>
    </font>
    <font>
      <b/>
      <sz val="14"/>
      <color theme="1"/>
      <name val="Calibri"/>
      <family val="2"/>
      <charset val="238"/>
      <scheme val="minor"/>
    </font>
    <font>
      <sz val="10"/>
      <color rgb="FF000000"/>
      <name val="Arial"/>
      <family val="2"/>
      <charset val="238"/>
    </font>
    <font>
      <b/>
      <sz val="22"/>
      <color theme="0"/>
      <name val="Calibri"/>
      <family val="2"/>
      <charset val="238"/>
      <scheme val="minor"/>
    </font>
    <font>
      <sz val="9"/>
      <color rgb="FF171616"/>
      <name val="Calibri"/>
      <family val="2"/>
      <charset val="238"/>
      <scheme val="minor"/>
    </font>
    <font>
      <sz val="9"/>
      <color rgb="FF3F3F3F"/>
      <name val="Calibri"/>
      <family val="2"/>
      <charset val="238"/>
      <scheme val="minor"/>
    </font>
    <font>
      <sz val="9"/>
      <name val="Calibri"/>
      <family val="2"/>
      <charset val="238"/>
      <scheme val="minor"/>
    </font>
    <font>
      <sz val="9"/>
      <color rgb="FF3F3F3F"/>
      <name val="Calibri"/>
      <family val="2"/>
      <charset val="238"/>
    </font>
    <font>
      <sz val="10.35"/>
      <color rgb="FF3F3F3F"/>
      <name val="Calibri"/>
      <family val="2"/>
      <charset val="238"/>
    </font>
    <font>
      <sz val="9"/>
      <color rgb="FF000000"/>
      <name val="Calibri"/>
      <family val="2"/>
      <charset val="238"/>
      <scheme val="minor"/>
    </font>
    <font>
      <b/>
      <sz val="11"/>
      <color rgb="FFFF0000"/>
      <name val="Calibri"/>
      <family val="2"/>
      <charset val="238"/>
      <scheme val="minor"/>
    </font>
    <font>
      <b/>
      <sz val="11"/>
      <color theme="5"/>
      <name val="Calibri"/>
      <family val="2"/>
      <charset val="238"/>
      <scheme val="minor"/>
    </font>
    <font>
      <sz val="11"/>
      <color theme="0"/>
      <name val="Calibri"/>
      <family val="2"/>
      <charset val="238"/>
      <scheme val="minor"/>
    </font>
    <font>
      <b/>
      <sz val="10"/>
      <color theme="0"/>
      <name val="Calibri"/>
      <family val="2"/>
      <scheme val="minor"/>
    </font>
    <font>
      <b/>
      <sz val="11"/>
      <color rgb="FF000000"/>
      <name val="Calibri"/>
      <family val="2"/>
      <charset val="238"/>
    </font>
    <font>
      <sz val="10"/>
      <color theme="0"/>
      <name val="Calibri"/>
      <family val="2"/>
      <scheme val="minor"/>
    </font>
    <font>
      <b/>
      <sz val="9"/>
      <color theme="0"/>
      <name val="Calibri"/>
      <family val="2"/>
      <scheme val="minor"/>
    </font>
    <font>
      <sz val="10"/>
      <color theme="0"/>
      <name val="Calibri"/>
      <family val="2"/>
      <charset val="238"/>
      <scheme val="minor"/>
    </font>
    <font>
      <b/>
      <sz val="11"/>
      <color rgb="FF00B0F0"/>
      <name val="Calibri"/>
      <family val="2"/>
      <charset val="238"/>
      <scheme val="minor"/>
    </font>
    <font>
      <sz val="11"/>
      <color theme="0"/>
      <name val="Calibri"/>
      <family val="2"/>
      <scheme val="minor"/>
    </font>
    <font>
      <b/>
      <sz val="10"/>
      <color theme="0"/>
      <name val="Calibri"/>
      <family val="2"/>
      <charset val="238"/>
      <scheme val="minor"/>
    </font>
    <font>
      <b/>
      <sz val="10"/>
      <color rgb="FF000000"/>
      <name val="Calibri"/>
      <family val="2"/>
      <charset val="238"/>
      <scheme val="minor"/>
    </font>
    <font>
      <sz val="11"/>
      <color theme="0"/>
      <name val="Calibri"/>
      <family val="2"/>
    </font>
  </fonts>
  <fills count="32">
    <fill>
      <patternFill patternType="none"/>
    </fill>
    <fill>
      <patternFill patternType="gray125"/>
    </fill>
    <fill>
      <patternFill patternType="solid">
        <fgColor rgb="FFFFCC99"/>
      </patternFill>
    </fill>
    <fill>
      <patternFill patternType="solid">
        <fgColor theme="4"/>
      </patternFill>
    </fill>
    <fill>
      <patternFill patternType="solid">
        <fgColor rgb="FFE2EFDA"/>
        <bgColor rgb="FF000000"/>
      </patternFill>
    </fill>
    <fill>
      <patternFill patternType="solid">
        <fgColor rgb="FFFFF2CC"/>
        <bgColor rgb="FF000000"/>
      </patternFill>
    </fill>
    <fill>
      <patternFill patternType="solid">
        <fgColor rgb="FFFFC000"/>
        <bgColor rgb="FF000000"/>
      </patternFill>
    </fill>
    <fill>
      <patternFill patternType="solid">
        <fgColor rgb="FFC00000"/>
        <bgColor rgb="FF000000"/>
      </patternFill>
    </fill>
    <fill>
      <patternFill patternType="solid">
        <fgColor rgb="FFD8D8D8"/>
        <bgColor rgb="FFD8D8D8"/>
      </patternFill>
    </fill>
    <fill>
      <patternFill patternType="solid">
        <fgColor rgb="FFD9D9D9"/>
        <bgColor rgb="FFD9D9D9"/>
      </patternFill>
    </fill>
    <fill>
      <patternFill patternType="solid">
        <fgColor rgb="FFE2EFD9"/>
        <bgColor rgb="FFE2EFD9"/>
      </patternFill>
    </fill>
    <fill>
      <patternFill patternType="solid">
        <fgColor rgb="FFFEF2CB"/>
        <bgColor rgb="FFFEF2CB"/>
      </patternFill>
    </fill>
    <fill>
      <patternFill patternType="solid">
        <fgColor rgb="FFFFD965"/>
        <bgColor rgb="FFFFD965"/>
      </patternFill>
    </fill>
    <fill>
      <patternFill patternType="solid">
        <fgColor rgb="FFC00000"/>
        <bgColor rgb="FFC00000"/>
      </patternFill>
    </fill>
    <fill>
      <patternFill patternType="solid">
        <fgColor theme="7" tint="0.79998168889431442"/>
        <bgColor indexed="64"/>
      </patternFill>
    </fill>
    <fill>
      <patternFill patternType="solid">
        <fgColor rgb="FFC00000"/>
        <bgColor indexed="64"/>
      </patternFill>
    </fill>
    <fill>
      <patternFill patternType="solid">
        <fgColor theme="0" tint="-0.249977111117893"/>
        <bgColor theme="4"/>
      </patternFill>
    </fill>
    <fill>
      <patternFill patternType="solid">
        <fgColor theme="0" tint="-4.9989318521683403E-2"/>
        <bgColor indexed="64"/>
      </patternFill>
    </fill>
    <fill>
      <patternFill patternType="solid">
        <fgColor rgb="FFFFEB9C"/>
      </patternFill>
    </fill>
    <fill>
      <patternFill patternType="solid">
        <fgColor theme="5" tint="0.79998168889431442"/>
        <bgColor indexed="64"/>
      </patternFill>
    </fill>
    <fill>
      <patternFill patternType="solid">
        <fgColor theme="0" tint="-4.9989318521683403E-2"/>
        <bgColor theme="6" tint="0.79998168889431442"/>
      </patternFill>
    </fill>
    <fill>
      <patternFill patternType="solid">
        <fgColor theme="5" tint="0.79998168889431442"/>
        <bgColor theme="6" tint="0.79998168889431442"/>
      </patternFill>
    </fill>
    <fill>
      <patternFill patternType="solid">
        <fgColor rgb="FF00B0F0"/>
        <bgColor indexed="64"/>
      </patternFill>
    </fill>
    <fill>
      <patternFill patternType="solid">
        <fgColor rgb="FF00B0F0"/>
        <bgColor theme="6"/>
      </patternFill>
    </fill>
    <fill>
      <patternFill patternType="solid">
        <fgColor rgb="FFABE9FF"/>
        <bgColor indexed="64"/>
      </patternFill>
    </fill>
    <fill>
      <patternFill patternType="solid">
        <fgColor rgb="FF00B0F0"/>
        <bgColor rgb="FFD8D8D8"/>
      </patternFill>
    </fill>
    <fill>
      <patternFill patternType="solid">
        <fgColor rgb="FF00B0F0"/>
        <bgColor theme="4"/>
      </patternFill>
    </fill>
    <fill>
      <patternFill patternType="solid">
        <fgColor theme="1"/>
        <bgColor indexed="64"/>
      </patternFill>
    </fill>
    <fill>
      <patternFill patternType="solid">
        <fgColor rgb="FF00B0F0"/>
        <bgColor rgb="FF000000"/>
      </patternFill>
    </fill>
    <fill>
      <patternFill patternType="solid">
        <fgColor rgb="FF009AD0"/>
        <bgColor indexed="64"/>
      </patternFill>
    </fill>
    <fill>
      <patternFill patternType="solid">
        <fgColor rgb="FF53D2FF"/>
        <bgColor indexed="64"/>
      </patternFill>
    </fill>
    <fill>
      <patternFill patternType="solid">
        <fgColor theme="0" tint="-0.14999847407452621"/>
        <bgColor indexed="64"/>
      </patternFill>
    </fill>
  </fills>
  <borders count="36">
    <border>
      <left/>
      <right/>
      <top/>
      <bottom/>
      <diagonal/>
    </border>
    <border>
      <left style="thin">
        <color rgb="FF7F7F7F"/>
      </left>
      <right style="thin">
        <color rgb="FF7F7F7F"/>
      </right>
      <top style="thin">
        <color rgb="FF7F7F7F"/>
      </top>
      <bottom style="thin">
        <color rgb="FF7F7F7F"/>
      </bottom>
      <diagonal/>
    </border>
    <border>
      <left style="thin">
        <color auto="1"/>
      </left>
      <right/>
      <top/>
      <bottom/>
      <diagonal/>
    </border>
    <border>
      <left/>
      <right/>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style="thin">
        <color rgb="FF00B0F0"/>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rgb="FF00B0F0"/>
      </left>
      <right/>
      <top/>
      <bottom style="thin">
        <color rgb="FF00B0F0"/>
      </bottom>
      <diagonal/>
    </border>
    <border>
      <left/>
      <right style="thin">
        <color theme="0"/>
      </right>
      <top style="thin">
        <color theme="0"/>
      </top>
      <bottom style="thin">
        <color theme="0"/>
      </bottom>
      <diagonal/>
    </border>
    <border>
      <left/>
      <right style="thin">
        <color rgb="FF00B0F0"/>
      </right>
      <top/>
      <bottom style="thin">
        <color rgb="FF00B0F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rgb="FF00B0F0"/>
      </right>
      <top/>
      <bottom/>
      <diagonal/>
    </border>
    <border>
      <left style="thin">
        <color rgb="FF00B0F0"/>
      </left>
      <right style="thin">
        <color rgb="FF00B0F0"/>
      </right>
      <top/>
      <bottom/>
      <diagonal/>
    </border>
    <border>
      <left/>
      <right style="thin">
        <color rgb="FF00B0F0"/>
      </right>
      <top style="thin">
        <color rgb="FF00B0F0"/>
      </top>
      <bottom/>
      <diagonal/>
    </border>
    <border>
      <left style="thin">
        <color rgb="FF00B0F0"/>
      </left>
      <right style="thin">
        <color rgb="FF00B0F0"/>
      </right>
      <top style="thin">
        <color rgb="FF00B0F0"/>
      </top>
      <bottom/>
      <diagonal/>
    </border>
    <border>
      <left/>
      <right style="thin">
        <color auto="1"/>
      </right>
      <top style="thin">
        <color auto="1"/>
      </top>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s>
  <cellStyleXfs count="85">
    <xf numFmtId="0" fontId="0" fillId="0" borderId="0"/>
    <xf numFmtId="0" fontId="3" fillId="2" borderId="1" applyNumberFormat="0" applyAlignment="0" applyProtection="0"/>
    <xf numFmtId="0" fontId="4" fillId="3" borderId="0" applyNumberFormat="0" applyBorder="0" applyAlignment="0" applyProtection="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0" fillId="0" borderId="0"/>
    <xf numFmtId="0" fontId="36" fillId="0" borderId="0">
      <alignment horizontal="left" vertical="center"/>
    </xf>
    <xf numFmtId="0" fontId="43" fillId="18" borderId="0" applyNumberFormat="0" applyBorder="0" applyAlignment="0" applyProtection="0"/>
  </cellStyleXfs>
  <cellXfs count="322">
    <xf numFmtId="0" fontId="0" fillId="0" borderId="0" xfId="0"/>
    <xf numFmtId="0" fontId="5" fillId="0" borderId="0" xfId="0" applyFont="1"/>
    <xf numFmtId="0" fontId="1" fillId="0" borderId="0" xfId="0" applyFont="1"/>
    <xf numFmtId="0" fontId="8" fillId="4" borderId="0" xfId="0" applyFont="1" applyFill="1" applyAlignment="1">
      <alignment horizontal="center" vertical="center"/>
    </xf>
    <xf numFmtId="0" fontId="8" fillId="5" borderId="0" xfId="0" applyFont="1" applyFill="1" applyAlignment="1">
      <alignment horizontal="center" vertical="center"/>
    </xf>
    <xf numFmtId="0" fontId="8" fillId="6" borderId="0" xfId="0" applyFont="1" applyFill="1" applyAlignment="1">
      <alignment horizontal="center" vertical="center"/>
    </xf>
    <xf numFmtId="0" fontId="8" fillId="7" borderId="0" xfId="0" applyFont="1" applyFill="1" applyAlignment="1">
      <alignment horizontal="center" vertical="center"/>
    </xf>
    <xf numFmtId="0" fontId="8" fillId="4" borderId="2" xfId="0" applyFont="1" applyFill="1" applyBorder="1" applyAlignment="1">
      <alignment horizontal="left" vertical="center"/>
    </xf>
    <xf numFmtId="0" fontId="8" fillId="5" borderId="2" xfId="0" applyFont="1" applyFill="1" applyBorder="1" applyAlignment="1">
      <alignment horizontal="left" vertical="center"/>
    </xf>
    <xf numFmtId="0" fontId="8" fillId="6" borderId="2" xfId="0" applyFont="1" applyFill="1" applyBorder="1" applyAlignment="1">
      <alignment horizontal="left" vertical="center"/>
    </xf>
    <xf numFmtId="0" fontId="8" fillId="7" borderId="2" xfId="0" applyFont="1" applyFill="1" applyBorder="1" applyAlignment="1">
      <alignment horizontal="left" vertical="center"/>
    </xf>
    <xf numFmtId="0" fontId="9" fillId="0" borderId="0" xfId="0" applyFont="1"/>
    <xf numFmtId="0" fontId="11" fillId="0" borderId="0" xfId="82" applyFont="1"/>
    <xf numFmtId="0" fontId="12" fillId="0" borderId="0" xfId="82" applyFont="1" applyAlignment="1">
      <alignment vertical="center"/>
    </xf>
    <xf numFmtId="0" fontId="13" fillId="0" borderId="0" xfId="82" applyFont="1" applyAlignment="1">
      <alignment vertical="center"/>
    </xf>
    <xf numFmtId="0" fontId="14" fillId="0" borderId="0" xfId="82" applyFont="1"/>
    <xf numFmtId="0" fontId="11" fillId="0" borderId="0" xfId="82" applyFont="1" applyAlignment="1">
      <alignment horizontal="center" vertical="center"/>
    </xf>
    <xf numFmtId="0" fontId="23" fillId="0" borderId="0" xfId="0" applyFont="1" applyBorder="1" applyAlignment="1">
      <alignment vertical="center"/>
    </xf>
    <xf numFmtId="0" fontId="0" fillId="0" borderId="0" xfId="0" applyAlignment="1">
      <alignment vertical="center"/>
    </xf>
    <xf numFmtId="0" fontId="33" fillId="0" borderId="0" xfId="0" applyFont="1" applyAlignment="1">
      <alignment vertical="center"/>
    </xf>
    <xf numFmtId="0" fontId="0" fillId="0" borderId="0" xfId="0" applyAlignment="1">
      <alignment horizontal="center" vertical="center"/>
    </xf>
    <xf numFmtId="0" fontId="23" fillId="0" borderId="0" xfId="0" applyFont="1" applyAlignment="1">
      <alignment vertical="center"/>
    </xf>
    <xf numFmtId="14" fontId="23" fillId="0" borderId="0" xfId="0" applyNumberFormat="1" applyFont="1" applyBorder="1" applyAlignment="1">
      <alignment horizontal="left" vertical="center"/>
    </xf>
    <xf numFmtId="0" fontId="0" fillId="0" borderId="0" xfId="0" applyAlignment="1">
      <alignment vertical="center" wrapText="1"/>
    </xf>
    <xf numFmtId="0" fontId="0" fillId="0" borderId="0" xfId="0" applyAlignment="1">
      <alignment wrapText="1"/>
    </xf>
    <xf numFmtId="0" fontId="0" fillId="0" borderId="0" xfId="0" applyAlignment="1">
      <alignment horizontal="center" vertical="center" wrapText="1"/>
    </xf>
    <xf numFmtId="0" fontId="45" fillId="0" borderId="0" xfId="0" applyFont="1" applyAlignment="1">
      <alignment horizontal="center" vertical="center" wrapText="1"/>
    </xf>
    <xf numFmtId="0" fontId="36" fillId="0" borderId="0" xfId="83" applyFill="1" applyBorder="1" applyAlignment="1">
      <alignment horizontal="left" vertical="center" wrapText="1"/>
    </xf>
    <xf numFmtId="0" fontId="0" fillId="0" borderId="0" xfId="0" applyFill="1" applyBorder="1"/>
    <xf numFmtId="0" fontId="46" fillId="0" borderId="0" xfId="0" applyFont="1"/>
    <xf numFmtId="0" fontId="32" fillId="0" borderId="0" xfId="0" applyFont="1" applyFill="1" applyBorder="1" applyAlignment="1">
      <alignment vertical="center" wrapText="1"/>
    </xf>
    <xf numFmtId="0" fontId="32" fillId="0" borderId="0" xfId="0" applyFont="1" applyBorder="1" applyAlignment="1">
      <alignment vertical="center" wrapText="1"/>
    </xf>
    <xf numFmtId="1" fontId="32" fillId="0" borderId="0" xfId="0" applyNumberFormat="1" applyFont="1" applyFill="1" applyBorder="1" applyAlignment="1">
      <alignment horizontal="center" vertical="center" wrapText="1"/>
    </xf>
    <xf numFmtId="0" fontId="0" fillId="0" borderId="0" xfId="0" applyBorder="1" applyAlignment="1">
      <alignment horizontal="center" vertical="center"/>
    </xf>
    <xf numFmtId="0" fontId="32" fillId="0" borderId="0" xfId="0" applyNumberFormat="1" applyFont="1" applyFill="1" applyBorder="1" applyAlignment="1">
      <alignment vertical="center" wrapText="1"/>
    </xf>
    <xf numFmtId="0" fontId="10" fillId="0" borderId="0" xfId="82" applyFill="1" applyBorder="1" applyAlignment="1">
      <alignment horizontal="center" vertical="center"/>
    </xf>
    <xf numFmtId="0" fontId="53" fillId="0" borderId="0" xfId="82" applyFont="1"/>
    <xf numFmtId="14" fontId="0" fillId="0" borderId="10" xfId="0" applyNumberForma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0" xfId="0" applyBorder="1"/>
    <xf numFmtId="0" fontId="42" fillId="0" borderId="13" xfId="84" applyFont="1" applyFill="1" applyBorder="1" applyAlignment="1">
      <alignment horizontal="center" vertical="center" wrapText="1"/>
    </xf>
    <xf numFmtId="0" fontId="42" fillId="0" borderId="13" xfId="84" applyFont="1" applyFill="1" applyBorder="1" applyAlignment="1">
      <alignment vertical="center" wrapText="1"/>
    </xf>
    <xf numFmtId="0" fontId="10" fillId="0" borderId="13" xfId="82" applyBorder="1" applyAlignment="1">
      <alignment horizontal="center" vertical="center" wrapText="1"/>
    </xf>
    <xf numFmtId="0" fontId="10" fillId="0" borderId="13" xfId="82" applyBorder="1" applyAlignment="1">
      <alignment horizontal="center" vertical="center"/>
    </xf>
    <xf numFmtId="49" fontId="19" fillId="0" borderId="13" xfId="82" applyNumberFormat="1" applyFont="1" applyBorder="1" applyAlignment="1">
      <alignment horizontal="center" vertical="center" wrapText="1"/>
    </xf>
    <xf numFmtId="49" fontId="48" fillId="0" borderId="13" xfId="82" applyNumberFormat="1" applyFont="1" applyBorder="1" applyAlignment="1">
      <alignment horizontal="center" vertical="center" wrapText="1"/>
    </xf>
    <xf numFmtId="49" fontId="17" fillId="11" borderId="13" xfId="82" applyNumberFormat="1" applyFont="1" applyFill="1" applyBorder="1" applyAlignment="1">
      <alignment horizontal="center" vertical="center"/>
    </xf>
    <xf numFmtId="49" fontId="17" fillId="11" borderId="13" xfId="82" applyNumberFormat="1" applyFont="1" applyFill="1" applyBorder="1" applyAlignment="1">
      <alignment horizontal="left" vertical="center"/>
    </xf>
    <xf numFmtId="49" fontId="50" fillId="0" borderId="13" xfId="82" applyNumberFormat="1" applyFont="1" applyBorder="1" applyAlignment="1">
      <alignment horizontal="center" vertical="center" wrapText="1"/>
    </xf>
    <xf numFmtId="49" fontId="15" fillId="0" borderId="13" xfId="82" applyNumberFormat="1" applyFont="1" applyBorder="1" applyAlignment="1">
      <alignment horizontal="center" vertical="center" wrapText="1"/>
    </xf>
    <xf numFmtId="49" fontId="17" fillId="12" borderId="13" xfId="82" applyNumberFormat="1" applyFont="1" applyFill="1" applyBorder="1" applyAlignment="1">
      <alignment horizontal="center" vertical="center"/>
    </xf>
    <xf numFmtId="49" fontId="17" fillId="12" borderId="13" xfId="82" applyNumberFormat="1" applyFont="1" applyFill="1" applyBorder="1" applyAlignment="1">
      <alignment horizontal="left" vertical="center"/>
    </xf>
    <xf numFmtId="49" fontId="20" fillId="13" borderId="13" xfId="82" applyNumberFormat="1" applyFont="1" applyFill="1" applyBorder="1" applyAlignment="1">
      <alignment horizontal="center" vertical="center"/>
    </xf>
    <xf numFmtId="49" fontId="20" fillId="13" borderId="13" xfId="82" applyNumberFormat="1" applyFont="1" applyFill="1" applyBorder="1" applyAlignment="1">
      <alignment horizontal="left" vertical="center"/>
    </xf>
    <xf numFmtId="49" fontId="49" fillId="8" borderId="13" xfId="82" quotePrefix="1" applyNumberFormat="1" applyFont="1" applyFill="1" applyBorder="1" applyAlignment="1">
      <alignment vertical="center" wrapText="1"/>
    </xf>
    <xf numFmtId="49" fontId="49" fillId="8" borderId="13" xfId="82" quotePrefix="1" applyNumberFormat="1" applyFont="1" applyFill="1" applyBorder="1" applyAlignment="1">
      <alignment horizontal="left" vertical="center" wrapText="1"/>
    </xf>
    <xf numFmtId="0" fontId="11" fillId="0" borderId="13" xfId="82" applyFont="1" applyBorder="1" applyAlignment="1">
      <alignment horizontal="center" vertical="center" wrapText="1"/>
    </xf>
    <xf numFmtId="49" fontId="15" fillId="0" borderId="0" xfId="82" applyNumberFormat="1" applyFont="1" applyBorder="1" applyAlignment="1">
      <alignment horizontal="center"/>
    </xf>
    <xf numFmtId="0" fontId="1" fillId="0" borderId="13" xfId="0" applyFont="1" applyBorder="1" applyAlignment="1">
      <alignment horizontal="center" vertical="center"/>
    </xf>
    <xf numFmtId="0" fontId="32" fillId="0" borderId="13" xfId="0" applyFont="1" applyFill="1" applyBorder="1" applyAlignment="1">
      <alignment vertical="center" wrapText="1"/>
    </xf>
    <xf numFmtId="0" fontId="32" fillId="0" borderId="13" xfId="0" applyFont="1" applyBorder="1" applyAlignment="1">
      <alignment vertical="center" wrapText="1"/>
    </xf>
    <xf numFmtId="1" fontId="32" fillId="0" borderId="13" xfId="0" applyNumberFormat="1" applyFont="1" applyFill="1" applyBorder="1" applyAlignment="1">
      <alignment horizontal="center" vertical="center" wrapText="1"/>
    </xf>
    <xf numFmtId="0" fontId="30" fillId="0" borderId="13" xfId="0" applyFont="1" applyFill="1" applyBorder="1" applyAlignment="1">
      <alignment vertical="center" wrapText="1"/>
    </xf>
    <xf numFmtId="0" fontId="32" fillId="0" borderId="13" xfId="0" applyNumberFormat="1" applyFont="1" applyFill="1" applyBorder="1" applyAlignment="1">
      <alignment vertical="center" wrapText="1"/>
    </xf>
    <xf numFmtId="1" fontId="30" fillId="0" borderId="13" xfId="0" applyNumberFormat="1" applyFont="1" applyFill="1" applyBorder="1" applyAlignment="1">
      <alignment horizontal="center" vertical="center" wrapText="1"/>
    </xf>
    <xf numFmtId="1" fontId="61" fillId="0"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wrapText="1"/>
    </xf>
    <xf numFmtId="0" fontId="0" fillId="22" borderId="0" xfId="0" applyFill="1" applyBorder="1" applyAlignment="1">
      <alignment horizontal="center" vertical="center" wrapText="1"/>
    </xf>
    <xf numFmtId="0" fontId="0" fillId="22" borderId="13" xfId="0" applyFill="1" applyBorder="1" applyAlignment="1">
      <alignment horizontal="center" vertical="center" wrapText="1"/>
    </xf>
    <xf numFmtId="0" fontId="36" fillId="17" borderId="13" xfId="83" applyFill="1" applyBorder="1" applyAlignment="1">
      <alignment horizontal="left" vertical="center" wrapText="1"/>
    </xf>
    <xf numFmtId="0" fontId="36" fillId="17" borderId="13" xfId="83" applyFill="1" applyBorder="1" applyAlignment="1">
      <alignment vertical="center" wrapText="1"/>
    </xf>
    <xf numFmtId="0" fontId="36" fillId="0" borderId="13" xfId="83" applyBorder="1" applyAlignment="1">
      <alignment horizontal="left" vertical="center" wrapText="1"/>
    </xf>
    <xf numFmtId="0" fontId="36" fillId="0" borderId="13" xfId="83" applyBorder="1" applyAlignment="1">
      <alignment vertical="center" wrapText="1"/>
    </xf>
    <xf numFmtId="0" fontId="36" fillId="0" borderId="13" xfId="83" applyFill="1" applyBorder="1" applyAlignment="1">
      <alignment vertical="center" wrapText="1"/>
    </xf>
    <xf numFmtId="0" fontId="38" fillId="0" borderId="13" xfId="83" applyFont="1" applyBorder="1" applyAlignment="1">
      <alignment horizontal="center" vertical="center" wrapText="1"/>
    </xf>
    <xf numFmtId="0" fontId="1" fillId="0" borderId="13" xfId="0" applyFont="1" applyBorder="1" applyAlignment="1">
      <alignment vertical="center" wrapText="1"/>
    </xf>
    <xf numFmtId="0" fontId="0" fillId="0" borderId="13" xfId="0" applyFont="1" applyBorder="1" applyAlignment="1">
      <alignment vertical="center" wrapText="1"/>
    </xf>
    <xf numFmtId="0" fontId="0" fillId="0" borderId="13" xfId="0" applyFont="1" applyFill="1" applyBorder="1" applyAlignment="1">
      <alignment vertical="center" wrapText="1"/>
    </xf>
    <xf numFmtId="0" fontId="0" fillId="0" borderId="13" xfId="0" applyFont="1" applyBorder="1" applyAlignment="1">
      <alignment horizontal="center" vertical="center" wrapText="1"/>
    </xf>
    <xf numFmtId="0" fontId="1" fillId="19" borderId="13" xfId="0" applyFont="1" applyFill="1" applyBorder="1" applyAlignment="1">
      <alignment vertical="center" wrapText="1"/>
    </xf>
    <xf numFmtId="0" fontId="0" fillId="19" borderId="13" xfId="0" applyFont="1" applyFill="1" applyBorder="1" applyAlignment="1">
      <alignment vertical="center" wrapText="1"/>
    </xf>
    <xf numFmtId="0" fontId="56" fillId="0" borderId="13" xfId="0" applyFont="1" applyBorder="1" applyAlignment="1">
      <alignment horizontal="center" vertical="center" wrapText="1"/>
    </xf>
    <xf numFmtId="0" fontId="0" fillId="0" borderId="13" xfId="0" applyNumberFormat="1" applyFont="1" applyBorder="1" applyAlignment="1">
      <alignment vertical="center" wrapText="1"/>
    </xf>
    <xf numFmtId="0" fontId="1" fillId="0" borderId="13" xfId="0" applyFont="1" applyFill="1" applyBorder="1" applyAlignment="1">
      <alignment vertical="center" wrapText="1"/>
    </xf>
    <xf numFmtId="0" fontId="0" fillId="0" borderId="13" xfId="0" applyFill="1" applyBorder="1" applyAlignment="1">
      <alignment vertical="center" wrapText="1"/>
    </xf>
    <xf numFmtId="0" fontId="0" fillId="0" borderId="13" xfId="0" applyBorder="1" applyAlignment="1">
      <alignment vertical="center" wrapText="1"/>
    </xf>
    <xf numFmtId="0" fontId="0" fillId="0" borderId="13" xfId="0" applyFill="1" applyBorder="1" applyAlignment="1">
      <alignment horizontal="center" vertical="center" wrapText="1"/>
    </xf>
    <xf numFmtId="0" fontId="34" fillId="22" borderId="11" xfId="82" applyFont="1" applyFill="1" applyBorder="1" applyAlignment="1">
      <alignment horizontal="center" vertical="center" wrapText="1"/>
    </xf>
    <xf numFmtId="0" fontId="34" fillId="22" borderId="7" xfId="82" applyFont="1" applyFill="1" applyBorder="1" applyAlignment="1">
      <alignment horizontal="center" vertical="center" wrapText="1"/>
    </xf>
    <xf numFmtId="0" fontId="34" fillId="22" borderId="12" xfId="82" applyFont="1" applyFill="1" applyBorder="1" applyAlignment="1">
      <alignment horizontal="center" vertical="center" wrapText="1"/>
    </xf>
    <xf numFmtId="0" fontId="41" fillId="0" borderId="13" xfId="82" applyFont="1" applyBorder="1" applyAlignment="1">
      <alignment horizontal="left" vertical="center" wrapText="1"/>
    </xf>
    <xf numFmtId="0" fontId="41" fillId="0" borderId="13" xfId="82" applyFont="1" applyBorder="1" applyAlignment="1">
      <alignment horizontal="center" vertical="center"/>
    </xf>
    <xf numFmtId="0" fontId="58" fillId="0" borderId="13" xfId="82" applyFont="1" applyFill="1" applyBorder="1" applyAlignment="1">
      <alignment horizontal="center" vertical="center" wrapText="1"/>
    </xf>
    <xf numFmtId="0" fontId="10" fillId="0" borderId="13" xfId="82" applyBorder="1" applyAlignment="1">
      <alignment horizontal="left" vertical="center" wrapText="1"/>
    </xf>
    <xf numFmtId="0" fontId="41" fillId="0" borderId="13" xfId="82" applyFont="1" applyFill="1" applyBorder="1" applyAlignment="1">
      <alignment horizontal="center" vertical="center"/>
    </xf>
    <xf numFmtId="0" fontId="10" fillId="0" borderId="13" xfId="82" applyBorder="1" applyAlignment="1">
      <alignment vertical="center" wrapText="1"/>
    </xf>
    <xf numFmtId="0" fontId="41" fillId="0" borderId="13" xfId="82" applyFont="1" applyBorder="1" applyAlignment="1">
      <alignment vertical="center" wrapText="1"/>
    </xf>
    <xf numFmtId="0" fontId="10" fillId="0" borderId="13" xfId="82" applyFill="1" applyBorder="1" applyAlignment="1">
      <alignment vertical="center" wrapText="1"/>
    </xf>
    <xf numFmtId="0" fontId="10" fillId="24" borderId="13" xfId="82" applyFill="1" applyBorder="1" applyAlignment="1">
      <alignment horizontal="center" vertical="center"/>
    </xf>
    <xf numFmtId="0" fontId="10" fillId="19" borderId="13" xfId="82" applyFill="1" applyBorder="1" applyAlignment="1">
      <alignment vertical="center" wrapText="1"/>
    </xf>
    <xf numFmtId="0" fontId="41" fillId="19" borderId="13" xfId="82" applyFont="1" applyFill="1" applyBorder="1" applyAlignment="1">
      <alignment wrapText="1"/>
    </xf>
    <xf numFmtId="0" fontId="41" fillId="19" borderId="13" xfId="82" applyFont="1" applyFill="1" applyBorder="1" applyAlignment="1">
      <alignment vertical="center" wrapText="1"/>
    </xf>
    <xf numFmtId="0" fontId="41" fillId="0" borderId="13" xfId="82" applyFont="1" applyFill="1" applyBorder="1" applyAlignment="1">
      <alignment vertical="center" wrapText="1"/>
    </xf>
    <xf numFmtId="0" fontId="10" fillId="19" borderId="13" xfId="82" applyFill="1" applyBorder="1" applyAlignment="1">
      <alignment wrapText="1"/>
    </xf>
    <xf numFmtId="0" fontId="0" fillId="20" borderId="13" xfId="0" applyFill="1" applyBorder="1" applyAlignment="1">
      <alignment vertical="center" wrapText="1"/>
    </xf>
    <xf numFmtId="0" fontId="0" fillId="17" borderId="13" xfId="0" applyFill="1" applyBorder="1" applyAlignment="1">
      <alignment vertical="center" wrapText="1"/>
    </xf>
    <xf numFmtId="0" fontId="0" fillId="20" borderId="13" xfId="0" applyFill="1" applyBorder="1" applyAlignment="1">
      <alignment horizontal="center" vertical="center" wrapText="1"/>
    </xf>
    <xf numFmtId="0" fontId="56" fillId="20" borderId="13"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0" fillId="17" borderId="13" xfId="0" applyFill="1" applyBorder="1" applyAlignment="1">
      <alignment horizontal="center" vertical="center" wrapText="1"/>
    </xf>
    <xf numFmtId="0" fontId="45" fillId="17" borderId="13" xfId="0" applyFont="1" applyFill="1" applyBorder="1" applyAlignment="1">
      <alignment horizontal="center" vertical="center" wrapText="1"/>
    </xf>
    <xf numFmtId="0" fontId="0" fillId="20" borderId="13"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0" fillId="19" borderId="13" xfId="0" applyFill="1" applyBorder="1" applyAlignment="1">
      <alignment vertical="center" wrapText="1"/>
    </xf>
    <xf numFmtId="0" fontId="0" fillId="19" borderId="13" xfId="0" applyFill="1" applyBorder="1" applyAlignment="1">
      <alignment horizontal="center" vertical="center" wrapText="1"/>
    </xf>
    <xf numFmtId="0" fontId="56" fillId="19" borderId="13" xfId="0" applyFont="1" applyFill="1" applyBorder="1" applyAlignment="1">
      <alignment horizontal="center" vertical="center" wrapText="1"/>
    </xf>
    <xf numFmtId="0" fontId="45" fillId="19" borderId="13" xfId="0" applyFont="1" applyFill="1" applyBorder="1" applyAlignment="1">
      <alignment horizontal="center" vertical="center" wrapText="1"/>
    </xf>
    <xf numFmtId="0" fontId="0" fillId="21" borderId="13" xfId="0" applyFont="1" applyFill="1" applyBorder="1" applyAlignment="1">
      <alignment horizontal="center" vertical="center" wrapText="1"/>
    </xf>
    <xf numFmtId="0" fontId="0" fillId="19" borderId="13" xfId="0" applyFont="1" applyFill="1" applyBorder="1" applyAlignment="1">
      <alignment horizontal="center" vertical="center" wrapText="1"/>
    </xf>
    <xf numFmtId="0" fontId="45" fillId="21" borderId="13" xfId="0" applyFont="1" applyFill="1" applyBorder="1" applyAlignment="1">
      <alignment horizontal="center" vertical="center" wrapText="1"/>
    </xf>
    <xf numFmtId="0" fontId="0" fillId="19" borderId="13" xfId="0" applyFont="1" applyFill="1" applyBorder="1" applyAlignment="1">
      <alignment horizontal="left" vertical="center" wrapText="1"/>
    </xf>
    <xf numFmtId="0" fontId="56" fillId="17" borderId="13" xfId="0" applyFont="1" applyFill="1" applyBorder="1" applyAlignment="1">
      <alignment horizontal="center" vertical="center" wrapText="1"/>
    </xf>
    <xf numFmtId="0" fontId="44" fillId="17" borderId="13" xfId="0" applyFont="1" applyFill="1" applyBorder="1" applyAlignment="1">
      <alignment horizontal="center" vertical="center" wrapText="1"/>
    </xf>
    <xf numFmtId="0" fontId="0" fillId="21" borderId="13" xfId="0" applyFill="1" applyBorder="1" applyAlignment="1">
      <alignment vertical="center" wrapText="1"/>
    </xf>
    <xf numFmtId="0" fontId="56" fillId="21" borderId="13" xfId="0" applyFont="1" applyFill="1" applyBorder="1" applyAlignment="1">
      <alignment horizontal="center" vertical="center" wrapText="1"/>
    </xf>
    <xf numFmtId="0" fontId="0" fillId="17" borderId="13" xfId="0" applyFont="1" applyFill="1" applyBorder="1" applyAlignment="1">
      <alignment horizontal="center" vertical="center" wrapText="1"/>
    </xf>
    <xf numFmtId="0" fontId="62" fillId="0" borderId="0" xfId="0" applyFont="1"/>
    <xf numFmtId="0" fontId="27" fillId="4" borderId="13" xfId="0" applyFont="1" applyFill="1" applyBorder="1" applyAlignment="1">
      <alignment horizontal="center" vertical="center"/>
    </xf>
    <xf numFmtId="0" fontId="27" fillId="4" borderId="13" xfId="0" applyFont="1" applyFill="1" applyBorder="1" applyAlignment="1">
      <alignment horizontal="left" vertical="center"/>
    </xf>
    <xf numFmtId="10" fontId="27" fillId="4" borderId="13" xfId="0" applyNumberFormat="1" applyFont="1" applyFill="1" applyBorder="1" applyAlignment="1">
      <alignment horizontal="left" vertical="center"/>
    </xf>
    <xf numFmtId="0" fontId="27" fillId="4" borderId="13" xfId="0" applyFont="1" applyFill="1" applyBorder="1" applyAlignment="1">
      <alignment horizontal="left" vertical="center" wrapText="1"/>
    </xf>
    <xf numFmtId="0" fontId="27" fillId="5" borderId="13" xfId="0" applyFont="1" applyFill="1" applyBorder="1" applyAlignment="1">
      <alignment horizontal="center" vertical="center"/>
    </xf>
    <xf numFmtId="0" fontId="27" fillId="5" borderId="13" xfId="0" applyFont="1" applyFill="1" applyBorder="1" applyAlignment="1">
      <alignment horizontal="left" vertical="center"/>
    </xf>
    <xf numFmtId="10" fontId="27" fillId="5" borderId="13" xfId="0" applyNumberFormat="1" applyFont="1" applyFill="1" applyBorder="1" applyAlignment="1">
      <alignment horizontal="left" vertical="center"/>
    </xf>
    <xf numFmtId="0" fontId="27" fillId="5" borderId="13" xfId="0" applyFont="1" applyFill="1" applyBorder="1" applyAlignment="1">
      <alignment horizontal="left" vertical="center" wrapText="1"/>
    </xf>
    <xf numFmtId="0" fontId="27" fillId="6" borderId="13" xfId="0" applyFont="1" applyFill="1" applyBorder="1" applyAlignment="1">
      <alignment horizontal="center" vertical="center"/>
    </xf>
    <xf numFmtId="0" fontId="27" fillId="6" borderId="13" xfId="0" applyFont="1" applyFill="1" applyBorder="1" applyAlignment="1">
      <alignment horizontal="left" vertical="center"/>
    </xf>
    <xf numFmtId="10" fontId="27" fillId="6" borderId="13" xfId="0" applyNumberFormat="1" applyFont="1" applyFill="1" applyBorder="1" applyAlignment="1">
      <alignment horizontal="left" vertical="center"/>
    </xf>
    <xf numFmtId="0" fontId="27" fillId="6" borderId="13" xfId="0" applyFont="1" applyFill="1" applyBorder="1" applyAlignment="1">
      <alignment horizontal="left" vertical="center" wrapText="1"/>
    </xf>
    <xf numFmtId="0" fontId="27" fillId="7" borderId="13" xfId="0" applyFont="1" applyFill="1" applyBorder="1" applyAlignment="1">
      <alignment horizontal="center" vertical="center"/>
    </xf>
    <xf numFmtId="0" fontId="59" fillId="7" borderId="13" xfId="0" applyFont="1" applyFill="1" applyBorder="1" applyAlignment="1">
      <alignment horizontal="center" vertical="center"/>
    </xf>
    <xf numFmtId="0" fontId="59" fillId="7" borderId="13" xfId="0" applyFont="1" applyFill="1" applyBorder="1" applyAlignment="1">
      <alignment horizontal="left" vertical="center"/>
    </xf>
    <xf numFmtId="10" fontId="59" fillId="7" borderId="13" xfId="0" applyNumberFormat="1" applyFont="1" applyFill="1" applyBorder="1" applyAlignment="1">
      <alignment horizontal="left" vertical="center"/>
    </xf>
    <xf numFmtId="0" fontId="59" fillId="7" borderId="13" xfId="0" applyFont="1" applyFill="1" applyBorder="1" applyAlignment="1">
      <alignment horizontal="left" vertical="center" wrapText="1"/>
    </xf>
    <xf numFmtId="49" fontId="0" fillId="14" borderId="13" xfId="0" applyNumberFormat="1" applyFill="1" applyBorder="1" applyAlignment="1">
      <alignment horizontal="center" vertical="center"/>
    </xf>
    <xf numFmtId="0" fontId="27" fillId="4" borderId="13" xfId="0" applyFont="1" applyFill="1" applyBorder="1" applyAlignment="1">
      <alignment horizontal="center" vertical="center" wrapText="1"/>
    </xf>
    <xf numFmtId="0" fontId="27" fillId="5" borderId="13" xfId="0" applyFont="1" applyFill="1" applyBorder="1" applyAlignment="1">
      <alignment horizontal="center" vertical="center" wrapText="1"/>
    </xf>
    <xf numFmtId="0" fontId="27" fillId="6" borderId="13" xfId="0" applyFont="1" applyFill="1" applyBorder="1" applyAlignment="1">
      <alignment horizontal="center" vertical="center" wrapText="1"/>
    </xf>
    <xf numFmtId="0" fontId="59" fillId="7" borderId="13" xfId="0" applyFont="1" applyFill="1" applyBorder="1" applyAlignment="1">
      <alignment horizontal="center" vertical="center" wrapText="1"/>
    </xf>
    <xf numFmtId="49" fontId="27" fillId="5" borderId="13" xfId="0" applyNumberFormat="1" applyFont="1" applyFill="1" applyBorder="1" applyAlignment="1">
      <alignment horizontal="center" vertical="center" wrapText="1"/>
    </xf>
    <xf numFmtId="49" fontId="27" fillId="6" borderId="13" xfId="0" applyNumberFormat="1" applyFont="1" applyFill="1" applyBorder="1" applyAlignment="1">
      <alignment horizontal="center" vertical="center" wrapText="1"/>
    </xf>
    <xf numFmtId="49" fontId="59" fillId="7" borderId="13" xfId="0" applyNumberFormat="1" applyFont="1" applyFill="1" applyBorder="1" applyAlignment="1">
      <alignment horizontal="center" vertical="center" wrapText="1"/>
    </xf>
    <xf numFmtId="0" fontId="0" fillId="19" borderId="13" xfId="0" applyFill="1" applyBorder="1" applyAlignment="1">
      <alignment vertical="center"/>
    </xf>
    <xf numFmtId="0" fontId="0" fillId="0" borderId="13" xfId="0" applyBorder="1" applyAlignment="1">
      <alignment vertical="center"/>
    </xf>
    <xf numFmtId="0" fontId="24" fillId="0" borderId="13" xfId="1" applyFont="1" applyFill="1" applyBorder="1" applyAlignment="1">
      <alignment horizontal="center" vertical="center"/>
    </xf>
    <xf numFmtId="0" fontId="59" fillId="0" borderId="13" xfId="1" applyFont="1" applyFill="1" applyBorder="1" applyAlignment="1">
      <alignment horizontal="center" vertical="center"/>
    </xf>
    <xf numFmtId="0" fontId="21" fillId="0" borderId="2" xfId="0" applyFont="1" applyFill="1" applyBorder="1" applyAlignment="1">
      <alignment horizontal="left" vertical="center" wrapText="1"/>
    </xf>
    <xf numFmtId="0" fontId="33" fillId="0" borderId="13" xfId="0" applyFont="1" applyBorder="1" applyAlignment="1">
      <alignment horizontal="center" vertical="center"/>
    </xf>
    <xf numFmtId="0" fontId="0" fillId="20" borderId="14" xfId="0" applyFill="1" applyBorder="1" applyAlignment="1">
      <alignment vertical="center" wrapText="1"/>
    </xf>
    <xf numFmtId="0" fontId="0" fillId="17" borderId="14" xfId="0" applyFill="1" applyBorder="1" applyAlignment="1">
      <alignment vertical="center" wrapText="1"/>
    </xf>
    <xf numFmtId="0" fontId="0" fillId="20" borderId="14" xfId="0" applyFill="1" applyBorder="1" applyAlignment="1">
      <alignment horizontal="center" vertical="center" wrapText="1"/>
    </xf>
    <xf numFmtId="0" fontId="56" fillId="20" borderId="14" xfId="0" applyFont="1" applyFill="1" applyBorder="1" applyAlignment="1">
      <alignment horizontal="center" vertical="center" wrapText="1"/>
    </xf>
    <xf numFmtId="0" fontId="45" fillId="20" borderId="14" xfId="0" applyFont="1" applyFill="1" applyBorder="1" applyAlignment="1">
      <alignment horizontal="center" vertical="center" wrapText="1"/>
    </xf>
    <xf numFmtId="0" fontId="0" fillId="17" borderId="14" xfId="0" applyFill="1" applyBorder="1" applyAlignment="1">
      <alignment horizontal="center" vertical="center" wrapText="1"/>
    </xf>
    <xf numFmtId="0" fontId="45" fillId="17" borderId="14" xfId="0" applyFont="1" applyFill="1" applyBorder="1" applyAlignment="1">
      <alignment horizontal="center" vertical="center" wrapText="1"/>
    </xf>
    <xf numFmtId="0" fontId="45" fillId="20" borderId="14" xfId="0" applyFont="1" applyFill="1" applyBorder="1" applyAlignment="1">
      <alignment horizontal="left" vertical="center" wrapText="1"/>
    </xf>
    <xf numFmtId="0" fontId="34" fillId="23" borderId="17" xfId="0" applyFont="1" applyFill="1" applyBorder="1" applyAlignment="1">
      <alignment horizontal="center" vertical="center" wrapText="1"/>
    </xf>
    <xf numFmtId="0" fontId="44" fillId="23" borderId="17" xfId="0" applyFont="1" applyFill="1" applyBorder="1" applyAlignment="1">
      <alignment horizontal="center" vertical="center" wrapText="1"/>
    </xf>
    <xf numFmtId="0" fontId="34" fillId="23" borderId="18" xfId="0" applyFont="1" applyFill="1" applyBorder="1" applyAlignment="1">
      <alignment horizontal="center" vertical="center" wrapText="1"/>
    </xf>
    <xf numFmtId="0" fontId="0" fillId="20" borderId="1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21" borderId="15" xfId="0" applyFont="1" applyFill="1" applyBorder="1" applyAlignment="1">
      <alignment horizontal="center" vertical="center" wrapText="1"/>
    </xf>
    <xf numFmtId="0" fontId="0" fillId="17" borderId="15" xfId="0" applyFont="1" applyFill="1" applyBorder="1" applyAlignment="1">
      <alignment horizontal="center" vertical="center" wrapText="1"/>
    </xf>
    <xf numFmtId="0" fontId="44" fillId="23" borderId="20" xfId="0" applyFont="1" applyFill="1" applyBorder="1" applyAlignment="1">
      <alignment horizontal="center" vertical="center" wrapText="1"/>
    </xf>
    <xf numFmtId="0" fontId="45" fillId="20" borderId="21"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20" borderId="16" xfId="0" applyFont="1" applyFill="1" applyBorder="1" applyAlignment="1">
      <alignment horizontal="center" vertical="center" wrapText="1"/>
    </xf>
    <xf numFmtId="0" fontId="0" fillId="19" borderId="16" xfId="0" applyFont="1" applyFill="1" applyBorder="1" applyAlignment="1">
      <alignment horizontal="left" vertical="center" wrapText="1"/>
    </xf>
    <xf numFmtId="0" fontId="45" fillId="17" borderId="16" xfId="0" applyFont="1" applyFill="1" applyBorder="1" applyAlignment="1">
      <alignment horizontal="center" vertical="center" wrapText="1"/>
    </xf>
    <xf numFmtId="0" fontId="34" fillId="23" borderId="13" xfId="0" applyFont="1" applyFill="1" applyBorder="1" applyAlignment="1">
      <alignment horizontal="center" vertical="center" wrapText="1"/>
    </xf>
    <xf numFmtId="0" fontId="44" fillId="23" borderId="13" xfId="0" applyFont="1" applyFill="1" applyBorder="1" applyAlignment="1">
      <alignment horizontal="center" vertical="center" wrapText="1"/>
    </xf>
    <xf numFmtId="0" fontId="58" fillId="0" borderId="14" xfId="82" applyFont="1" applyFill="1" applyBorder="1" applyAlignment="1">
      <alignment horizontal="center" vertical="center" wrapText="1"/>
    </xf>
    <xf numFmtId="0" fontId="41" fillId="0" borderId="14" xfId="82" applyFont="1" applyBorder="1" applyAlignment="1">
      <alignment horizontal="left" vertical="center" wrapText="1"/>
    </xf>
    <xf numFmtId="0" fontId="41" fillId="0" borderId="14" xfId="82" applyFont="1" applyBorder="1" applyAlignment="1">
      <alignment horizontal="center" vertical="center"/>
    </xf>
    <xf numFmtId="0" fontId="41" fillId="0" borderId="14" xfId="82" applyFont="1" applyBorder="1" applyAlignment="1">
      <alignment horizontal="center" vertical="center" wrapText="1"/>
    </xf>
    <xf numFmtId="0" fontId="10" fillId="0" borderId="14" xfId="82" applyBorder="1" applyAlignment="1">
      <alignment horizontal="center" vertical="center"/>
    </xf>
    <xf numFmtId="0" fontId="34" fillId="22" borderId="17" xfId="82" applyFont="1" applyFill="1" applyBorder="1" applyAlignment="1">
      <alignment horizontal="center" vertical="center" wrapText="1"/>
    </xf>
    <xf numFmtId="0" fontId="1" fillId="0" borderId="14" xfId="0" applyFont="1" applyFill="1" applyBorder="1" applyAlignment="1">
      <alignment vertical="center" wrapText="1"/>
    </xf>
    <xf numFmtId="0" fontId="0" fillId="0" borderId="14" xfId="0" applyFill="1" applyBorder="1" applyAlignment="1">
      <alignment vertical="center" wrapText="1"/>
    </xf>
    <xf numFmtId="0" fontId="0" fillId="0" borderId="14" xfId="0" applyBorder="1" applyAlignment="1">
      <alignment vertical="center" wrapText="1"/>
    </xf>
    <xf numFmtId="0" fontId="56" fillId="22" borderId="17" xfId="0" applyFont="1" applyFill="1" applyBorder="1" applyAlignment="1">
      <alignment horizontal="center" vertical="center" wrapText="1"/>
    </xf>
    <xf numFmtId="0" fontId="56" fillId="22" borderId="17" xfId="0" applyFont="1" applyFill="1" applyBorder="1" applyAlignment="1">
      <alignment vertical="center" wrapText="1"/>
    </xf>
    <xf numFmtId="0" fontId="0" fillId="0" borderId="14" xfId="0" applyBorder="1" applyAlignment="1">
      <alignment horizontal="center" vertical="center" wrapText="1"/>
    </xf>
    <xf numFmtId="0" fontId="34" fillId="22" borderId="17" xfId="0" applyFont="1" applyFill="1" applyBorder="1" applyAlignment="1">
      <alignment horizontal="center" vertical="center" wrapText="1"/>
    </xf>
    <xf numFmtId="0" fontId="34" fillId="22" borderId="17" xfId="0" applyFont="1" applyFill="1" applyBorder="1" applyAlignment="1">
      <alignment vertical="center" wrapText="1"/>
    </xf>
    <xf numFmtId="0" fontId="1" fillId="0" borderId="21" xfId="0" applyFont="1" applyFill="1" applyBorder="1" applyAlignment="1">
      <alignment vertical="center" wrapText="1"/>
    </xf>
    <xf numFmtId="0" fontId="1" fillId="0" borderId="16" xfId="0" applyFont="1" applyFill="1" applyBorder="1" applyAlignment="1">
      <alignment vertical="center" wrapText="1"/>
    </xf>
    <xf numFmtId="0" fontId="36" fillId="17" borderId="14" xfId="83" applyFill="1" applyBorder="1" applyAlignment="1">
      <alignment horizontal="left" vertical="center" wrapText="1"/>
    </xf>
    <xf numFmtId="0" fontId="36" fillId="17" borderId="14" xfId="83" applyFill="1" applyBorder="1" applyAlignment="1">
      <alignment vertical="center" wrapText="1"/>
    </xf>
    <xf numFmtId="0" fontId="37" fillId="26" borderId="17" xfId="83" applyFont="1" applyFill="1" applyBorder="1" applyAlignment="1">
      <alignment horizontal="center" vertical="center" wrapText="1"/>
    </xf>
    <xf numFmtId="0" fontId="1" fillId="0" borderId="14" xfId="0" applyFont="1" applyBorder="1" applyAlignment="1">
      <alignment vertical="center" wrapText="1"/>
    </xf>
    <xf numFmtId="0" fontId="0" fillId="0" borderId="14" xfId="0" applyFont="1" applyBorder="1" applyAlignment="1">
      <alignment vertical="center" wrapText="1"/>
    </xf>
    <xf numFmtId="0" fontId="0" fillId="0" borderId="14" xfId="0" applyFont="1" applyFill="1" applyBorder="1" applyAlignment="1">
      <alignment vertical="center" wrapText="1"/>
    </xf>
    <xf numFmtId="0" fontId="0" fillId="17" borderId="14" xfId="0" applyFont="1" applyFill="1" applyBorder="1" applyAlignment="1">
      <alignment vertical="center" wrapText="1"/>
    </xf>
    <xf numFmtId="0" fontId="0" fillId="0" borderId="14" xfId="0" applyFont="1" applyBorder="1" applyAlignment="1">
      <alignment horizontal="center" vertical="center" wrapText="1"/>
    </xf>
    <xf numFmtId="0" fontId="0" fillId="22" borderId="17" xfId="0" applyFill="1" applyBorder="1" applyAlignment="1">
      <alignment horizontal="center" vertical="center"/>
    </xf>
    <xf numFmtId="0" fontId="0" fillId="22" borderId="17" xfId="0" applyFill="1"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wrapText="1"/>
    </xf>
    <xf numFmtId="0" fontId="56" fillId="22" borderId="17" xfId="0" applyFont="1" applyFill="1" applyBorder="1" applyAlignment="1">
      <alignment horizontal="left" vertical="center" wrapText="1"/>
    </xf>
    <xf numFmtId="0" fontId="1" fillId="0" borderId="14" xfId="0" applyFont="1" applyBorder="1" applyAlignment="1">
      <alignment horizontal="center" vertical="center"/>
    </xf>
    <xf numFmtId="0" fontId="32" fillId="0" borderId="14" xfId="0" applyFont="1" applyFill="1" applyBorder="1" applyAlignment="1">
      <alignment vertical="center" wrapText="1"/>
    </xf>
    <xf numFmtId="0" fontId="32" fillId="0" borderId="14" xfId="0" applyFont="1" applyBorder="1" applyAlignment="1">
      <alignment vertical="center" wrapText="1"/>
    </xf>
    <xf numFmtId="1" fontId="32" fillId="0" borderId="14" xfId="0" applyNumberFormat="1" applyFont="1" applyFill="1" applyBorder="1" applyAlignment="1">
      <alignment horizontal="center" vertical="center" wrapText="1"/>
    </xf>
    <xf numFmtId="1" fontId="61" fillId="0" borderId="14" xfId="0" applyNumberFormat="1" applyFont="1" applyFill="1" applyBorder="1" applyAlignment="1">
      <alignment horizontal="center" vertical="center" wrapText="1"/>
    </xf>
    <xf numFmtId="0" fontId="56" fillId="22" borderId="17" xfId="0" applyFont="1" applyFill="1" applyBorder="1" applyAlignment="1">
      <alignment horizontal="center" vertical="center"/>
    </xf>
    <xf numFmtId="0" fontId="34" fillId="22" borderId="17" xfId="0" applyFont="1" applyFill="1" applyBorder="1" applyAlignment="1">
      <alignment horizontal="center" vertical="center"/>
    </xf>
    <xf numFmtId="49" fontId="17" fillId="10" borderId="14" xfId="82" applyNumberFormat="1" applyFont="1" applyFill="1" applyBorder="1" applyAlignment="1">
      <alignment horizontal="center" vertical="center"/>
    </xf>
    <xf numFmtId="49" fontId="17" fillId="10" borderId="14" xfId="82" applyNumberFormat="1" applyFont="1" applyFill="1" applyBorder="1" applyAlignment="1">
      <alignment horizontal="left" vertical="center"/>
    </xf>
    <xf numFmtId="49" fontId="19" fillId="0" borderId="14" xfId="82" applyNumberFormat="1" applyFont="1" applyBorder="1" applyAlignment="1">
      <alignment horizontal="center" vertical="center" wrapText="1"/>
    </xf>
    <xf numFmtId="49" fontId="18" fillId="0" borderId="14" xfId="82" applyNumberFormat="1" applyFont="1" applyBorder="1" applyAlignment="1">
      <alignment horizontal="center" vertical="center" wrapText="1"/>
    </xf>
    <xf numFmtId="49" fontId="48" fillId="0" borderId="14" xfId="82" applyNumberFormat="1" applyFont="1" applyBorder="1" applyAlignment="1">
      <alignment horizontal="center" vertical="center" wrapText="1"/>
    </xf>
    <xf numFmtId="49" fontId="60" fillId="25" borderId="17" xfId="82" quotePrefix="1" applyNumberFormat="1" applyFont="1" applyFill="1" applyBorder="1" applyAlignment="1">
      <alignment horizontal="center" vertical="center" wrapText="1"/>
    </xf>
    <xf numFmtId="49" fontId="60" fillId="25" borderId="17" xfId="82" applyNumberFormat="1" applyFont="1" applyFill="1" applyBorder="1" applyAlignment="1">
      <alignment horizontal="center" vertical="center" wrapText="1"/>
    </xf>
    <xf numFmtId="0" fontId="22" fillId="0" borderId="14" xfId="0" applyFont="1" applyFill="1" applyBorder="1" applyAlignment="1">
      <alignment horizontal="center" vertical="center"/>
    </xf>
    <xf numFmtId="0" fontId="59" fillId="22" borderId="17" xfId="2" applyFont="1" applyFill="1" applyBorder="1" applyAlignment="1">
      <alignment horizontal="center" vertical="center" textRotation="90" wrapText="1"/>
    </xf>
    <xf numFmtId="0" fontId="59" fillId="28" borderId="17" xfId="0" applyFont="1" applyFill="1" applyBorder="1" applyAlignment="1">
      <alignment horizontal="center" vertical="center" textRotation="90" wrapText="1"/>
    </xf>
    <xf numFmtId="0" fontId="57" fillId="29" borderId="20" xfId="0" applyFont="1" applyFill="1" applyBorder="1" applyAlignment="1">
      <alignment horizontal="center" vertical="center" textRotation="90"/>
    </xf>
    <xf numFmtId="0" fontId="57" fillId="29" borderId="17" xfId="0" applyFont="1" applyFill="1" applyBorder="1" applyAlignment="1">
      <alignment horizontal="center" vertical="center" wrapText="1"/>
    </xf>
    <xf numFmtId="0" fontId="59" fillId="29" borderId="17" xfId="2" applyFont="1" applyFill="1" applyBorder="1" applyAlignment="1">
      <alignment horizontal="center" vertical="center" textRotation="90" wrapText="1"/>
    </xf>
    <xf numFmtId="49" fontId="27" fillId="4" borderId="14" xfId="0" applyNumberFormat="1" applyFont="1" applyFill="1" applyBorder="1" applyAlignment="1">
      <alignment horizontal="center" vertical="center" wrapText="1"/>
    </xf>
    <xf numFmtId="0" fontId="27" fillId="4" borderId="14" xfId="0" applyFont="1" applyFill="1" applyBorder="1" applyAlignment="1">
      <alignment horizontal="left" vertical="center" wrapText="1"/>
    </xf>
    <xf numFmtId="0" fontId="64" fillId="22" borderId="17" xfId="0" applyFont="1" applyFill="1" applyBorder="1" applyAlignment="1">
      <alignment vertical="center"/>
    </xf>
    <xf numFmtId="0" fontId="65" fillId="0" borderId="13" xfId="0" applyFont="1" applyFill="1" applyBorder="1" applyAlignment="1">
      <alignment vertical="center" wrapText="1"/>
    </xf>
    <xf numFmtId="0" fontId="65" fillId="0" borderId="13" xfId="0" applyFont="1" applyFill="1" applyBorder="1" applyAlignment="1">
      <alignment vertical="center"/>
    </xf>
    <xf numFmtId="0" fontId="29" fillId="0" borderId="13" xfId="0" applyFont="1" applyFill="1" applyBorder="1" applyAlignment="1">
      <alignment vertical="center"/>
    </xf>
    <xf numFmtId="0" fontId="65" fillId="0" borderId="14" xfId="0" applyFont="1" applyFill="1" applyBorder="1" applyAlignment="1">
      <alignment vertical="center" wrapText="1"/>
    </xf>
    <xf numFmtId="0" fontId="24" fillId="0" borderId="14" xfId="1" applyFont="1" applyFill="1" applyBorder="1" applyAlignment="1">
      <alignment horizontal="center" vertical="center"/>
    </xf>
    <xf numFmtId="0" fontId="57" fillId="22" borderId="17" xfId="2" applyFont="1" applyFill="1" applyBorder="1" applyAlignment="1">
      <alignment horizontal="left" vertical="center" wrapText="1"/>
    </xf>
    <xf numFmtId="0" fontId="59" fillId="22" borderId="17" xfId="2" applyFont="1" applyFill="1" applyBorder="1" applyAlignment="1">
      <alignment horizontal="center" textRotation="90" wrapText="1"/>
    </xf>
    <xf numFmtId="0" fontId="59" fillId="28" borderId="17" xfId="0" applyFont="1" applyFill="1" applyBorder="1" applyAlignment="1">
      <alignment horizontal="center" textRotation="90" wrapText="1"/>
    </xf>
    <xf numFmtId="0" fontId="59" fillId="29" borderId="17" xfId="2" applyFont="1" applyFill="1" applyBorder="1" applyAlignment="1">
      <alignment horizontal="center" textRotation="90" wrapText="1"/>
    </xf>
    <xf numFmtId="0" fontId="28" fillId="31" borderId="13" xfId="0" applyFont="1" applyFill="1" applyBorder="1" applyAlignment="1">
      <alignment horizontal="justify" vertical="center" wrapText="1"/>
    </xf>
    <xf numFmtId="0" fontId="59" fillId="29" borderId="20" xfId="2" applyFont="1" applyFill="1" applyBorder="1" applyAlignment="1">
      <alignment horizontal="center" textRotation="90" wrapText="1"/>
    </xf>
    <xf numFmtId="0" fontId="59" fillId="22" borderId="22" xfId="0" applyFont="1" applyFill="1" applyBorder="1" applyAlignment="1">
      <alignment horizontal="left" vertical="center" wrapText="1"/>
    </xf>
    <xf numFmtId="0" fontId="57" fillId="22" borderId="27" xfId="2" applyFont="1" applyFill="1" applyBorder="1" applyAlignment="1">
      <alignment horizontal="left" vertical="center" wrapText="1"/>
    </xf>
    <xf numFmtId="1" fontId="23" fillId="0" borderId="21" xfId="0" applyNumberFormat="1" applyFont="1" applyBorder="1" applyAlignment="1">
      <alignment horizontal="left" vertical="center"/>
    </xf>
    <xf numFmtId="1" fontId="59" fillId="0" borderId="16" xfId="0" applyNumberFormat="1" applyFont="1" applyBorder="1" applyAlignment="1">
      <alignment horizontal="left" vertical="center"/>
    </xf>
    <xf numFmtId="1" fontId="23" fillId="0" borderId="16" xfId="0" applyNumberFormat="1" applyFont="1" applyBorder="1" applyAlignment="1">
      <alignment horizontal="left" vertical="center"/>
    </xf>
    <xf numFmtId="0" fontId="59" fillId="22" borderId="14" xfId="2" applyFont="1" applyFill="1" applyBorder="1" applyAlignment="1">
      <alignment horizontal="center" textRotation="90" wrapText="1"/>
    </xf>
    <xf numFmtId="0" fontId="59" fillId="29" borderId="21" xfId="2" applyFont="1" applyFill="1" applyBorder="1" applyAlignment="1">
      <alignment horizontal="center" textRotation="90" wrapText="1"/>
    </xf>
    <xf numFmtId="0" fontId="59" fillId="29" borderId="14" xfId="2" applyFont="1" applyFill="1" applyBorder="1" applyAlignment="1">
      <alignment horizontal="center" textRotation="90" wrapText="1"/>
    </xf>
    <xf numFmtId="0" fontId="57" fillId="22" borderId="15" xfId="2" applyFont="1" applyFill="1" applyBorder="1" applyAlignment="1">
      <alignment horizontal="left" vertical="center" wrapText="1"/>
    </xf>
    <xf numFmtId="0" fontId="66" fillId="29" borderId="13" xfId="82" applyFont="1" applyFill="1" applyBorder="1" applyAlignment="1">
      <alignment vertical="center" textRotation="45" wrapText="1"/>
    </xf>
    <xf numFmtId="0" fontId="57" fillId="29" borderId="16" xfId="82" applyFont="1" applyFill="1" applyBorder="1" applyAlignment="1">
      <alignment horizontal="center" textRotation="90"/>
    </xf>
    <xf numFmtId="0" fontId="42" fillId="0" borderId="14" xfId="84" applyFont="1" applyFill="1" applyBorder="1" applyAlignment="1">
      <alignment horizontal="center" vertical="center" wrapText="1"/>
    </xf>
    <xf numFmtId="0" fontId="42" fillId="0" borderId="14" xfId="84" applyFont="1" applyFill="1" applyBorder="1" applyAlignment="1">
      <alignment vertical="center" wrapText="1"/>
    </xf>
    <xf numFmtId="0" fontId="57" fillId="22" borderId="17" xfId="82" applyFont="1" applyFill="1" applyBorder="1" applyAlignment="1">
      <alignment horizontal="center"/>
    </xf>
    <xf numFmtId="0" fontId="57" fillId="22" borderId="17" xfId="82" applyFont="1" applyFill="1" applyBorder="1" applyAlignment="1">
      <alignment horizontal="center" wrapText="1"/>
    </xf>
    <xf numFmtId="14" fontId="0" fillId="0" borderId="33" xfId="0" applyNumberForma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34" fillId="27" borderId="17" xfId="0" applyFont="1" applyFill="1" applyBorder="1" applyAlignment="1">
      <alignment vertical="center"/>
    </xf>
    <xf numFmtId="0" fontId="54" fillId="0" borderId="0" xfId="0" applyFont="1" applyBorder="1" applyAlignment="1">
      <alignment horizontal="center"/>
    </xf>
    <xf numFmtId="0" fontId="57" fillId="29" borderId="20" xfId="0" applyFont="1" applyFill="1" applyBorder="1" applyAlignment="1">
      <alignment horizontal="center" vertical="center"/>
    </xf>
    <xf numFmtId="0" fontId="57" fillId="29" borderId="17" xfId="0" applyFont="1" applyFill="1" applyBorder="1" applyAlignment="1">
      <alignment horizontal="center" vertical="center"/>
    </xf>
    <xf numFmtId="0" fontId="63" fillId="22" borderId="23" xfId="0" applyFont="1" applyFill="1" applyBorder="1" applyAlignment="1">
      <alignment horizontal="center" vertical="center"/>
    </xf>
    <xf numFmtId="0" fontId="63" fillId="22" borderId="24" xfId="0" applyFont="1" applyFill="1" applyBorder="1" applyAlignment="1">
      <alignment horizontal="center" vertical="center"/>
    </xf>
    <xf numFmtId="0" fontId="57" fillId="22" borderId="17" xfId="0" applyFont="1" applyFill="1" applyBorder="1" applyAlignment="1">
      <alignment horizontal="center" vertical="center"/>
    </xf>
    <xf numFmtId="0" fontId="57" fillId="22" borderId="25" xfId="0" applyFont="1" applyFill="1" applyBorder="1" applyAlignment="1">
      <alignment horizontal="center" vertical="center"/>
    </xf>
    <xf numFmtId="0" fontId="57" fillId="22" borderId="26" xfId="0" applyFont="1" applyFill="1" applyBorder="1" applyAlignment="1">
      <alignment horizontal="center" vertical="center"/>
    </xf>
    <xf numFmtId="0" fontId="0" fillId="0" borderId="13" xfId="0" applyBorder="1" applyAlignment="1">
      <alignment horizontal="center" vertical="center" wrapText="1"/>
    </xf>
    <xf numFmtId="49" fontId="56" fillId="15" borderId="13" xfId="0" applyNumberFormat="1" applyFont="1" applyFill="1" applyBorder="1" applyAlignment="1">
      <alignment horizontal="center" vertical="center"/>
    </xf>
    <xf numFmtId="0" fontId="22" fillId="0" borderId="14" xfId="0" applyFont="1" applyFill="1" applyBorder="1" applyAlignment="1">
      <alignment horizontal="left" vertical="center"/>
    </xf>
    <xf numFmtId="0" fontId="57" fillId="22" borderId="13" xfId="0" applyFont="1" applyFill="1" applyBorder="1" applyAlignment="1">
      <alignment horizontal="center" vertical="center" wrapText="1"/>
    </xf>
    <xf numFmtId="0" fontId="57" fillId="22" borderId="17" xfId="0" applyFont="1" applyFill="1" applyBorder="1" applyAlignment="1">
      <alignment horizontal="center" vertical="center" wrapText="1"/>
    </xf>
    <xf numFmtId="0" fontId="27" fillId="4" borderId="14" xfId="0" applyFont="1" applyFill="1" applyBorder="1" applyAlignment="1">
      <alignment horizontal="left" vertical="center" wrapText="1"/>
    </xf>
    <xf numFmtId="0" fontId="27" fillId="5" borderId="13" xfId="0" applyFont="1" applyFill="1" applyBorder="1" applyAlignment="1">
      <alignment horizontal="left" vertical="center" wrapText="1"/>
    </xf>
    <xf numFmtId="0" fontId="27" fillId="6" borderId="13" xfId="0" applyFont="1" applyFill="1" applyBorder="1" applyAlignment="1">
      <alignment horizontal="left" vertical="center" wrapText="1"/>
    </xf>
    <xf numFmtId="0" fontId="59" fillId="7" borderId="13" xfId="0" applyFont="1" applyFill="1" applyBorder="1" applyAlignment="1">
      <alignment horizontal="left" vertical="center" wrapText="1"/>
    </xf>
    <xf numFmtId="49" fontId="60" fillId="25" borderId="17" xfId="82" quotePrefix="1" applyNumberFormat="1" applyFont="1" applyFill="1" applyBorder="1" applyAlignment="1">
      <alignment horizontal="center" vertical="center" wrapText="1"/>
    </xf>
    <xf numFmtId="49" fontId="16" fillId="9" borderId="13" xfId="82" applyNumberFormat="1" applyFont="1" applyFill="1" applyBorder="1" applyAlignment="1">
      <alignment horizontal="center" vertical="center" textRotation="90"/>
    </xf>
    <xf numFmtId="49" fontId="15" fillId="0" borderId="13" xfId="82" applyNumberFormat="1" applyFont="1" applyBorder="1"/>
    <xf numFmtId="49" fontId="17" fillId="8" borderId="13" xfId="82" quotePrefix="1" applyNumberFormat="1" applyFont="1" applyFill="1" applyBorder="1" applyAlignment="1">
      <alignment horizontal="center" vertical="center" wrapText="1"/>
    </xf>
    <xf numFmtId="0" fontId="56" fillId="22" borderId="17" xfId="0" applyFont="1" applyFill="1" applyBorder="1" applyAlignment="1">
      <alignment horizontal="center" vertical="center" wrapText="1"/>
    </xf>
    <xf numFmtId="0" fontId="26" fillId="0" borderId="13" xfId="0" applyFont="1" applyBorder="1" applyAlignment="1">
      <alignment horizontal="center" vertical="center"/>
    </xf>
    <xf numFmtId="0" fontId="30" fillId="31" borderId="13" xfId="1" applyFont="1" applyFill="1" applyBorder="1" applyAlignment="1">
      <alignment horizontal="left" vertical="center" wrapText="1"/>
    </xf>
    <xf numFmtId="0" fontId="23" fillId="0" borderId="16" xfId="0" applyFont="1" applyBorder="1" applyAlignment="1">
      <alignment horizontal="left" vertical="center"/>
    </xf>
    <xf numFmtId="0" fontId="23" fillId="0" borderId="13" xfId="0" applyFont="1" applyBorder="1" applyAlignment="1">
      <alignment horizontal="left" vertical="center"/>
    </xf>
    <xf numFmtId="14" fontId="23" fillId="0" borderId="28" xfId="0" applyNumberFormat="1" applyFont="1" applyBorder="1" applyAlignment="1">
      <alignment horizontal="left" vertical="center"/>
    </xf>
    <xf numFmtId="14" fontId="23" fillId="0" borderId="29" xfId="0" applyNumberFormat="1" applyFont="1" applyBorder="1" applyAlignment="1">
      <alignment horizontal="left" vertical="center"/>
    </xf>
    <xf numFmtId="14" fontId="23" fillId="0" borderId="14" xfId="0" applyNumberFormat="1" applyFont="1" applyBorder="1" applyAlignment="1">
      <alignment horizontal="left" vertical="center"/>
    </xf>
    <xf numFmtId="0" fontId="64" fillId="22" borderId="17" xfId="0" applyFont="1" applyFill="1" applyBorder="1" applyAlignment="1">
      <alignment horizontal="center" vertical="center" wrapText="1"/>
    </xf>
    <xf numFmtId="0" fontId="25" fillId="30" borderId="17" xfId="0" applyFont="1" applyFill="1" applyBorder="1" applyAlignment="1">
      <alignment horizontal="left" vertical="center"/>
    </xf>
    <xf numFmtId="14" fontId="23" fillId="0" borderId="30" xfId="0" applyNumberFormat="1" applyFont="1" applyBorder="1" applyAlignment="1">
      <alignment horizontal="left" vertical="center"/>
    </xf>
    <xf numFmtId="14" fontId="23" fillId="0" borderId="31" xfId="0" applyNumberFormat="1" applyFont="1" applyBorder="1" applyAlignment="1">
      <alignment horizontal="left" vertical="center"/>
    </xf>
    <xf numFmtId="14" fontId="23" fillId="0" borderId="13" xfId="0" applyNumberFormat="1" applyFont="1" applyBorder="1" applyAlignment="1">
      <alignment horizontal="left" vertical="center"/>
    </xf>
    <xf numFmtId="0" fontId="57" fillId="29" borderId="22" xfId="0" applyFont="1" applyFill="1" applyBorder="1" applyAlignment="1">
      <alignment horizontal="center" vertical="center"/>
    </xf>
    <xf numFmtId="0" fontId="23" fillId="0" borderId="32" xfId="0" applyFont="1" applyBorder="1" applyAlignment="1">
      <alignment horizontal="left" vertical="center"/>
    </xf>
    <xf numFmtId="0" fontId="23" fillId="0" borderId="5" xfId="0" applyFont="1" applyBorder="1" applyAlignment="1">
      <alignment horizontal="left" vertical="center"/>
    </xf>
    <xf numFmtId="0" fontId="57" fillId="22" borderId="22" xfId="0" applyFont="1" applyFill="1" applyBorder="1" applyAlignment="1">
      <alignment horizontal="center" vertical="center"/>
    </xf>
    <xf numFmtId="0" fontId="37" fillId="16" borderId="2" xfId="83" applyFont="1" applyFill="1" applyBorder="1" applyAlignment="1">
      <alignment horizontal="center" vertical="center" wrapText="1"/>
    </xf>
    <xf numFmtId="0" fontId="37" fillId="16" borderId="3" xfId="83" applyFont="1" applyFill="1" applyBorder="1" applyAlignment="1">
      <alignment horizontal="center" vertical="center" wrapText="1"/>
    </xf>
    <xf numFmtId="0" fontId="37" fillId="16" borderId="0" xfId="83" applyFont="1" applyFill="1" applyBorder="1" applyAlignment="1">
      <alignment horizontal="center" vertical="center" wrapText="1"/>
    </xf>
    <xf numFmtId="0" fontId="38" fillId="17" borderId="14" xfId="83" applyFont="1" applyFill="1" applyBorder="1" applyAlignment="1">
      <alignment horizontal="center" vertical="center" wrapText="1"/>
    </xf>
    <xf numFmtId="0" fontId="38" fillId="17" borderId="13" xfId="83" applyFont="1" applyFill="1" applyBorder="1" applyAlignment="1">
      <alignment horizontal="center" vertical="center" wrapText="1"/>
    </xf>
    <xf numFmtId="0" fontId="36" fillId="17" borderId="14" xfId="83" applyFill="1" applyBorder="1" applyAlignment="1">
      <alignment horizontal="left" vertical="center" wrapText="1"/>
    </xf>
    <xf numFmtId="0" fontId="36" fillId="17" borderId="13" xfId="83" applyFill="1" applyBorder="1" applyAlignment="1">
      <alignment horizontal="left" vertical="center" wrapText="1"/>
    </xf>
    <xf numFmtId="0" fontId="38" fillId="0" borderId="13" xfId="83" applyFont="1" applyBorder="1" applyAlignment="1">
      <alignment horizontal="center" vertical="center" wrapText="1"/>
    </xf>
    <xf numFmtId="0" fontId="36" fillId="0" borderId="13" xfId="83" applyBorder="1" applyAlignment="1">
      <alignment horizontal="left" vertical="center" wrapText="1"/>
    </xf>
    <xf numFmtId="0" fontId="34" fillId="22" borderId="17" xfId="0" applyFont="1" applyFill="1" applyBorder="1" applyAlignment="1">
      <alignment horizontal="center" vertical="center" textRotation="90" wrapText="1"/>
    </xf>
    <xf numFmtId="0" fontId="34" fillId="22" borderId="17" xfId="0" applyFont="1" applyFill="1" applyBorder="1" applyAlignment="1">
      <alignment horizontal="center" vertical="center" wrapText="1"/>
    </xf>
    <xf numFmtId="0" fontId="56" fillId="22" borderId="6" xfId="0" applyFont="1" applyFill="1" applyBorder="1" applyAlignment="1">
      <alignment horizontal="center" vertical="center" textRotation="90" wrapText="1"/>
    </xf>
    <xf numFmtId="0" fontId="56" fillId="22" borderId="4" xfId="0" applyFont="1" applyFill="1" applyBorder="1" applyAlignment="1">
      <alignment horizontal="center" vertical="center" textRotation="90" wrapText="1"/>
    </xf>
    <xf numFmtId="0" fontId="47" fillId="22" borderId="17" xfId="0" applyFont="1" applyFill="1" applyBorder="1" applyAlignment="1">
      <alignment horizontal="center" vertical="center" wrapText="1"/>
    </xf>
    <xf numFmtId="0" fontId="47" fillId="22" borderId="22" xfId="0" applyFont="1" applyFill="1" applyBorder="1" applyAlignment="1">
      <alignment horizontal="center" vertical="center" wrapText="1"/>
    </xf>
  </cellXfs>
  <cellStyles count="85">
    <cellStyle name="Hypertextový odkaz" xfId="4" builtinId="8" hidden="1"/>
    <cellStyle name="Hypertextový odkaz" xfId="6" builtinId="8" hidden="1"/>
    <cellStyle name="Hypertextový odkaz" xfId="8" builtinId="8" hidden="1"/>
    <cellStyle name="Hypertextový odkaz" xfId="10" builtinId="8" hidden="1"/>
    <cellStyle name="Hypertextový odkaz" xfId="12" builtinId="8" hidden="1"/>
    <cellStyle name="Hypertextový odkaz" xfId="14" builtinId="8" hidden="1"/>
    <cellStyle name="Hypertextový odkaz" xfId="16" builtinId="8" hidden="1"/>
    <cellStyle name="Hypertextový odkaz" xfId="18" builtinId="8" hidden="1"/>
    <cellStyle name="Hypertextový odkaz" xfId="20" builtinId="8" hidden="1"/>
    <cellStyle name="Hypertextový odkaz" xfId="22" builtinId="8" hidden="1"/>
    <cellStyle name="Hypertextový odkaz" xfId="24" builtinId="8" hidden="1"/>
    <cellStyle name="Hypertextový odkaz" xfId="26" builtinId="8" hidden="1"/>
    <cellStyle name="Hypertextový odkaz" xfId="28" builtinId="8" hidden="1"/>
    <cellStyle name="Hypertextový odkaz" xfId="30" builtinId="8" hidden="1"/>
    <cellStyle name="Hypertextový odkaz" xfId="32" builtinId="8" hidden="1"/>
    <cellStyle name="Hypertextový odkaz" xfId="34" builtinId="8" hidden="1"/>
    <cellStyle name="Hypertextový odkaz" xfId="36" builtinId="8" hidden="1"/>
    <cellStyle name="Hypertextový odkaz" xfId="38" builtinId="8" hidden="1"/>
    <cellStyle name="Hypertextový odkaz" xfId="40" builtinId="8" hidden="1"/>
    <cellStyle name="Hypertextový odkaz" xfId="42" builtinId="8" hidden="1"/>
    <cellStyle name="Hypertextový odkaz" xfId="44" builtinId="8" hidden="1"/>
    <cellStyle name="Hypertextový odkaz" xfId="46" builtinId="8" hidden="1"/>
    <cellStyle name="Hypertextový odkaz" xfId="48" builtinId="8" hidden="1"/>
    <cellStyle name="Hypertextový odkaz" xfId="50" builtinId="8" hidden="1"/>
    <cellStyle name="Hypertextový odkaz" xfId="52" builtinId="8" hidden="1"/>
    <cellStyle name="Hypertextový odkaz" xfId="54" builtinId="8" hidden="1"/>
    <cellStyle name="Hypertextový odkaz" xfId="56" builtinId="8" hidden="1"/>
    <cellStyle name="Hypertextový odkaz" xfId="58" builtinId="8" hidden="1"/>
    <cellStyle name="Hypertextový odkaz" xfId="60" builtinId="8" hidden="1"/>
    <cellStyle name="Hypertextový odkaz" xfId="62" builtinId="8" hidden="1"/>
    <cellStyle name="Hypertextový odkaz" xfId="64" builtinId="8" hidden="1"/>
    <cellStyle name="Hypertextový odkaz" xfId="66" builtinId="8" hidden="1"/>
    <cellStyle name="Hypertextový odkaz" xfId="68" builtinId="8" hidden="1"/>
    <cellStyle name="Hypertextový odkaz" xfId="70" builtinId="8" hidden="1"/>
    <cellStyle name="Hypertextový odkaz" xfId="72" builtinId="8" hidden="1"/>
    <cellStyle name="Hypertextový odkaz" xfId="74" builtinId="8" hidden="1"/>
    <cellStyle name="Hypertextový odkaz" xfId="76" builtinId="8" hidden="1"/>
    <cellStyle name="Hypertextový odkaz" xfId="78" builtinId="8" hidden="1"/>
    <cellStyle name="Hypertextový odkaz" xfId="80" builtinId="8" hidden="1"/>
    <cellStyle name="Neutral 2" xfId="84" xr:uid="{C5E44C12-C281-445E-8ECE-414097E72542}"/>
    <cellStyle name="Normal 2" xfId="82" xr:uid="{00000000-0005-0000-0000-000027000000}"/>
    <cellStyle name="Normal 4" xfId="3" xr:uid="{00000000-0005-0000-0000-000028000000}"/>
    <cellStyle name="Normální" xfId="0" builtinId="0"/>
    <cellStyle name="Normální 2" xfId="83" xr:uid="{76AEECDC-F35E-4FA7-BB11-40A5D89D9A7A}"/>
    <cellStyle name="Použitý hypertextový odkaz" xfId="5" builtinId="9" hidden="1"/>
    <cellStyle name="Použitý hypertextový odkaz" xfId="7" builtinId="9" hidden="1"/>
    <cellStyle name="Použitý hypertextový odkaz" xfId="9" builtinId="9" hidden="1"/>
    <cellStyle name="Použitý hypertextový odkaz" xfId="11" builtinId="9" hidden="1"/>
    <cellStyle name="Použitý hypertextový odkaz" xfId="13" builtinId="9" hidden="1"/>
    <cellStyle name="Použitý hypertextový odkaz" xfId="15" builtinId="9" hidden="1"/>
    <cellStyle name="Použitý hypertextový odkaz" xfId="17" builtinId="9" hidden="1"/>
    <cellStyle name="Použitý hypertextový odkaz" xfId="19" builtinId="9" hidden="1"/>
    <cellStyle name="Použitý hypertextový odkaz" xfId="21" builtinId="9" hidden="1"/>
    <cellStyle name="Použitý hypertextový odkaz" xfId="23" builtinId="9" hidden="1"/>
    <cellStyle name="Použitý hypertextový odkaz" xfId="25" builtinId="9" hidden="1"/>
    <cellStyle name="Použitý hypertextový odkaz" xfId="27" builtinId="9" hidden="1"/>
    <cellStyle name="Použitý hypertextový odkaz" xfId="29" builtinId="9" hidden="1"/>
    <cellStyle name="Použitý hypertextový odkaz" xfId="31" builtinId="9" hidden="1"/>
    <cellStyle name="Použitý hypertextový odkaz" xfId="33" builtinId="9" hidden="1"/>
    <cellStyle name="Použitý hypertextový odkaz" xfId="35" builtinId="9" hidden="1"/>
    <cellStyle name="Použitý hypertextový odkaz" xfId="37" builtinId="9" hidden="1"/>
    <cellStyle name="Použitý hypertextový odkaz" xfId="39" builtinId="9" hidden="1"/>
    <cellStyle name="Použitý hypertextový odkaz" xfId="41" builtinId="9" hidden="1"/>
    <cellStyle name="Použitý hypertextový odkaz" xfId="43" builtinId="9" hidden="1"/>
    <cellStyle name="Použitý hypertextový odkaz" xfId="45" builtinId="9" hidden="1"/>
    <cellStyle name="Použitý hypertextový odkaz" xfId="47" builtinId="9" hidden="1"/>
    <cellStyle name="Použitý hypertextový odkaz" xfId="49" builtinId="9" hidden="1"/>
    <cellStyle name="Použitý hypertextový odkaz" xfId="51" builtinId="9" hidden="1"/>
    <cellStyle name="Použitý hypertextový odkaz" xfId="53" builtinId="9" hidden="1"/>
    <cellStyle name="Použitý hypertextový odkaz" xfId="55" builtinId="9" hidden="1"/>
    <cellStyle name="Použitý hypertextový odkaz" xfId="57" builtinId="9" hidden="1"/>
    <cellStyle name="Použitý hypertextový odkaz" xfId="59" builtinId="9" hidden="1"/>
    <cellStyle name="Použitý hypertextový odkaz" xfId="61" builtinId="9" hidden="1"/>
    <cellStyle name="Použitý hypertextový odkaz" xfId="63" builtinId="9" hidden="1"/>
    <cellStyle name="Použitý hypertextový odkaz" xfId="65" builtinId="9" hidden="1"/>
    <cellStyle name="Použitý hypertextový odkaz" xfId="67" builtinId="9" hidden="1"/>
    <cellStyle name="Použitý hypertextový odkaz" xfId="69" builtinId="9" hidden="1"/>
    <cellStyle name="Použitý hypertextový odkaz" xfId="71" builtinId="9" hidden="1"/>
    <cellStyle name="Použitý hypertextový odkaz" xfId="73" builtinId="9" hidden="1"/>
    <cellStyle name="Použitý hypertextový odkaz" xfId="75" builtinId="9" hidden="1"/>
    <cellStyle name="Použitý hypertextový odkaz" xfId="77" builtinId="9" hidden="1"/>
    <cellStyle name="Použitý hypertextový odkaz" xfId="79" builtinId="9" hidden="1"/>
    <cellStyle name="Použitý hypertextový odkaz" xfId="81" builtinId="9" hidden="1"/>
    <cellStyle name="Vstup" xfId="1" builtinId="20"/>
    <cellStyle name="Zvýraznění 1" xfId="2" builtinId="29"/>
  </cellStyles>
  <dxfs count="694">
    <dxf>
      <alignment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strike val="0"/>
        <outline val="0"/>
        <shadow val="0"/>
        <u val="none"/>
        <vertAlign val="baseline"/>
        <sz val="14"/>
        <color theme="1"/>
        <name val="Calibri"/>
        <family val="2"/>
        <charset val="238"/>
        <scheme val="minor"/>
      </font>
      <numFmt numFmtId="0" formatCode="Genera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strike val="0"/>
        <outline val="0"/>
        <shadow val="0"/>
        <u val="none"/>
        <vertAlign val="baseline"/>
        <sz val="14"/>
        <color theme="1"/>
        <name val="Calibri"/>
        <family val="2"/>
        <charset val="238"/>
        <scheme val="minor"/>
      </font>
      <numFmt numFmtId="0" formatCode="Genera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strike val="0"/>
        <outline val="0"/>
        <shadow val="0"/>
        <u val="none"/>
        <vertAlign val="baseline"/>
        <sz val="14"/>
        <color theme="1"/>
        <name val="Calibri"/>
        <family val="2"/>
        <charset val="238"/>
        <scheme val="minor"/>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numFmt numFmtId="0" formatCode="Genera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numFmt numFmtId="0" formatCode="Genera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numFmt numFmtId="0" formatCode="Genera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patternType="solid">
          <fgColor theme="6" tint="0.79998168889431442"/>
          <bgColor theme="6" tint="0.79998168889431442"/>
        </patternFill>
      </fill>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i val="0"/>
        <strike val="0"/>
        <condense val="0"/>
        <extend val="0"/>
        <outline val="0"/>
        <shadow val="0"/>
        <u val="none"/>
        <vertAlign val="baseline"/>
        <sz val="14"/>
        <color theme="1"/>
        <name val="Calibri"/>
        <family val="2"/>
        <charset val="238"/>
        <scheme val="minor"/>
      </font>
      <numFmt numFmtId="0" formatCode="General"/>
      <fill>
        <patternFill patternType="solid">
          <fgColor theme="6" tint="0.79998168889431442"/>
          <bgColor theme="6" tint="0.79998168889431442"/>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strike val="0"/>
        <outline val="0"/>
        <shadow val="0"/>
        <u val="none"/>
        <vertAlign val="baseline"/>
        <sz val="14"/>
        <color theme="1"/>
        <name val="Calibri"/>
        <family val="2"/>
        <charset val="238"/>
        <scheme val="minor"/>
      </font>
      <numFmt numFmtId="0" formatCode="General"/>
      <fill>
        <patternFill patternType="solid">
          <fgColor theme="6" tint="0.79998168889431442"/>
          <bgColor theme="6" tint="0.79998168889431442"/>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strike val="0"/>
        <outline val="0"/>
        <shadow val="0"/>
        <u val="none"/>
        <vertAlign val="baseline"/>
        <sz val="14"/>
        <color theme="1"/>
        <name val="Calibri"/>
        <family val="2"/>
        <charset val="238"/>
        <scheme val="minor"/>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patternType="solid">
          <fgColor theme="6" tint="0.79998168889431442"/>
          <bgColor theme="6" tint="0.79998168889431442"/>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patternType="solid">
          <fgColor theme="6" tint="0.79998168889431442"/>
          <bgColor theme="6" tint="0.79998168889431442"/>
        </patternFill>
      </fill>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patternType="solid">
          <fgColor theme="6" tint="0.79998168889431442"/>
          <bgColor theme="6" tint="0.79998168889431442"/>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patternType="solid">
          <fgColor theme="6" tint="0.79998168889431442"/>
          <bgColor theme="6" tint="0.79998168889431442"/>
        </patternFill>
      </fill>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numFmt numFmtId="0" formatCode="General"/>
      <fill>
        <patternFill patternType="solid">
          <fgColor theme="6" tint="0.79998168889431442"/>
          <bgColor theme="6" tint="0.79998168889431442"/>
        </patternFill>
      </fill>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patternType="solid">
          <fgColor theme="6" tint="0.79998168889431442"/>
          <bgColor theme="6" tint="0.79998168889431442"/>
        </patternFill>
      </fill>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border outline="0">
        <top style="thin">
          <color auto="1"/>
        </top>
      </border>
    </dxf>
    <dxf>
      <border outline="0">
        <left style="thin">
          <color auto="1"/>
        </left>
        <right style="thin">
          <color auto="1"/>
        </right>
      </border>
    </dxf>
    <dxf>
      <alignment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0"/>
        <name val="Calibri"/>
        <family val="2"/>
        <charset val="238"/>
        <scheme val="minor"/>
      </font>
      <fill>
        <patternFill patternType="solid">
          <fgColor theme="6"/>
          <bgColor rgb="FF00B0F0"/>
        </patternFill>
      </fill>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theme="9" tint="0.79998168889431442"/>
        </patternFill>
      </fill>
    </dxf>
    <dxf>
      <fill>
        <patternFill>
          <bgColor theme="7" tint="0.59996337778862885"/>
        </patternFill>
      </fill>
    </dxf>
    <dxf>
      <fill>
        <patternFill>
          <bgColor rgb="FFFFC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theme="9" tint="0.79998168889431442"/>
        </patternFill>
      </fill>
    </dxf>
    <dxf>
      <fill>
        <patternFill>
          <bgColor theme="7" tint="0.59996337778862885"/>
        </patternFill>
      </fill>
    </dxf>
    <dxf>
      <fill>
        <patternFill>
          <bgColor rgb="FFFFC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strike val="0"/>
        <outline val="0"/>
        <shadow val="0"/>
        <u val="none"/>
        <vertAlign val="baseline"/>
        <sz val="11"/>
        <color theme="1"/>
        <name val="Calibri"/>
        <family val="2"/>
        <charset val="238"/>
        <scheme val="minor"/>
      </font>
      <alignment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family val="2"/>
        <charset val="238"/>
        <scheme val="minor"/>
      </font>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family val="2"/>
        <charset val="238"/>
        <scheme val="minor"/>
      </font>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family val="2"/>
        <charset val="238"/>
        <scheme val="minor"/>
      </font>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family val="2"/>
        <charset val="238"/>
        <scheme val="minor"/>
      </font>
      <numFmt numFmtId="0" formatCode="Genera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family val="2"/>
        <charset val="238"/>
        <scheme val="minor"/>
      </font>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family val="2"/>
        <charset val="238"/>
        <scheme val="minor"/>
      </font>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family val="2"/>
        <charset val="238"/>
        <scheme val="minor"/>
      </font>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family val="2"/>
        <charset val="238"/>
        <scheme val="minor"/>
      </font>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family val="2"/>
        <charset val="238"/>
        <scheme val="minor"/>
      </font>
      <alignment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family val="2"/>
        <charset val="238"/>
        <scheme val="minor"/>
      </font>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family val="2"/>
        <charset val="238"/>
        <scheme val="minor"/>
      </font>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family val="2"/>
        <charset val="238"/>
        <scheme val="minor"/>
      </font>
      <numFmt numFmtId="0" formatCode="General"/>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family val="2"/>
        <charset val="238"/>
        <scheme val="minor"/>
      </font>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family val="2"/>
        <charset val="238"/>
        <scheme val="minor"/>
      </font>
      <alignment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family val="2"/>
        <charset val="238"/>
        <scheme val="minor"/>
      </font>
      <alignment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family val="2"/>
        <charset val="238"/>
        <scheme val="minor"/>
      </font>
      <alignment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charset val="238"/>
        <scheme val="minor"/>
      </font>
      <alignment vertical="center" textRotation="0" wrapText="1" indent="0" justifyLastLine="0" shrinkToFit="0" readingOrder="0"/>
    </dxf>
    <dxf>
      <border>
        <bottom style="thin">
          <color theme="0"/>
        </bottom>
      </border>
    </dxf>
    <dxf>
      <fill>
        <patternFill patternType="solid">
          <fgColor indexed="64"/>
          <bgColor rgb="FF00B0F0"/>
        </patternFill>
      </fill>
      <alignment horizontal="center" vertical="center" textRotation="0" indent="0" justifyLastLine="0" shrinkToFit="0" readingOrder="0"/>
      <border diagonalUp="0" diagonalDown="0">
        <left style="thin">
          <color theme="0"/>
        </left>
        <right style="thin">
          <color theme="0"/>
        </right>
        <top/>
        <bottom/>
        <vertical style="thin">
          <color theme="0"/>
        </vertical>
        <horizontal style="thin">
          <color theme="0"/>
        </horizontal>
      </border>
    </dxf>
    <dxf>
      <fill>
        <patternFill>
          <bgColor theme="9" tint="0.79998168889431442"/>
        </patternFill>
      </fill>
    </dxf>
    <dxf>
      <fill>
        <patternFill>
          <bgColor theme="7" tint="0.79998168889431442"/>
        </patternFill>
      </fill>
    </dxf>
    <dxf>
      <fill>
        <patternFill>
          <bgColor rgb="FFFFC000"/>
        </patternFill>
      </fill>
    </dxf>
    <dxf>
      <fill>
        <patternFill>
          <bgColor rgb="FFC00000"/>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rgb="FFC00000"/>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rgb="FFC00000"/>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rgb="FFC00000"/>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rgb="FFC00000"/>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rgb="FFC00000"/>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rgb="FFC00000"/>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rgb="FFC00000"/>
        </patternFill>
      </fill>
    </dxf>
    <dxf>
      <font>
        <b val="0"/>
        <i val="0"/>
        <color theme="2" tint="-0.89996032593768116"/>
      </font>
      <fill>
        <patternFill>
          <bgColor theme="7" tint="0.79998168889431442"/>
        </patternFill>
      </fill>
    </dxf>
    <dxf>
      <font>
        <b val="0"/>
        <i val="0"/>
        <color theme="2" tint="-0.89996032593768116"/>
      </font>
      <fill>
        <patternFill>
          <bgColor rgb="FFC00000"/>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rgb="FFC00000"/>
        </patternFill>
      </fill>
    </dxf>
    <dxf>
      <font>
        <b val="0"/>
        <i val="0"/>
        <color theme="2" tint="-0.89996032593768116"/>
      </font>
      <fill>
        <patternFill>
          <bgColor theme="7" tint="0.79998168889431442"/>
        </patternFill>
      </fill>
    </dxf>
    <dxf>
      <font>
        <b val="0"/>
        <i val="0"/>
        <color theme="2" tint="-0.89996032593768116"/>
      </font>
      <fill>
        <patternFill>
          <bgColor theme="7"/>
        </patternFill>
      </fill>
    </dxf>
    <dxf>
      <font>
        <b val="0"/>
        <i val="0"/>
        <color theme="2" tint="-0.89996032593768116"/>
      </font>
      <fill>
        <patternFill>
          <bgColor rgb="FFC00000"/>
        </patternFill>
      </fill>
    </dxf>
    <dxf>
      <font>
        <b val="0"/>
        <i val="0"/>
        <color theme="2" tint="-0.89996032593768116"/>
      </font>
      <fill>
        <patternFill>
          <bgColor theme="9" tint="0.79998168889431442"/>
        </patternFill>
      </fill>
    </dxf>
    <dxf>
      <font>
        <b val="0"/>
        <i val="0"/>
        <color theme="2" tint="-0.89996032593768116"/>
      </font>
      <fill>
        <patternFill>
          <bgColor theme="7" tint="0.79998168889431442"/>
        </patternFill>
      </fill>
    </dxf>
    <dxf>
      <font>
        <b val="0"/>
        <i val="0"/>
        <color theme="2" tint="-0.89996032593768116"/>
      </font>
      <fill>
        <patternFill>
          <bgColor rgb="FFC00000"/>
        </patternFill>
      </fill>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left/>
        <right style="thin">
          <color rgb="FF00B0F0"/>
        </right>
        <top/>
        <bottom/>
        <vertical/>
        <horizontal/>
      </border>
    </dxf>
    <dxf>
      <font>
        <b val="0"/>
        <i val="0"/>
        <strike val="0"/>
        <condense val="0"/>
        <extend val="0"/>
        <outline val="0"/>
        <shadow val="0"/>
        <u val="none"/>
        <vertAlign val="baseline"/>
        <sz val="10"/>
        <color auto="1"/>
        <name val="Calibri"/>
        <scheme val="minor"/>
      </font>
      <numFmt numFmtId="1" formatCode="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charset val="238"/>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thin">
          <color rgb="FF00B0F0"/>
        </left>
        <right/>
        <top/>
        <bottom/>
        <vertical/>
        <horizontal/>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0"/>
        <name val="Calibri"/>
        <family val="2"/>
        <charset val="238"/>
        <scheme val="minor"/>
      </font>
      <fill>
        <patternFill patternType="solid">
          <fgColor indexed="64"/>
          <bgColor rgb="FF00B0F0"/>
        </patternFill>
      </fill>
      <alignment horizontal="center" vertical="center" textRotation="0" wrapText="0" indent="0" justifyLastLine="0" shrinkToFit="0" readingOrder="0"/>
      <border diagonalUp="0" diagonalDown="0">
        <left/>
        <right/>
        <top/>
        <bottom/>
        <vertical/>
        <horizontal/>
      </border>
    </dxf>
    <dxf>
      <font>
        <b/>
      </font>
      <alignment horizontal="center" vertical="center" textRotation="0" wrapText="0"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font>
      <alignment horizontal="center" vertical="center" textRotation="0" wrapText="0" indent="0" justifyLastLine="0" shrinkToFit="0" readingOrder="0"/>
    </dxf>
    <dxf>
      <border>
        <bottom style="thin">
          <color theme="0"/>
        </bottom>
      </border>
    </dxf>
    <dxf>
      <font>
        <strike val="0"/>
        <outline val="0"/>
        <shadow val="0"/>
        <u val="none"/>
        <vertAlign val="baseline"/>
        <sz val="11"/>
        <color theme="0"/>
        <name val="Calibri"/>
        <family val="2"/>
        <charset val="238"/>
        <scheme val="minor"/>
      </font>
      <fill>
        <patternFill patternType="solid">
          <fgColor indexed="64"/>
          <bgColor rgb="FF00B0F0"/>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ill>
        <patternFill>
          <bgColor rgb="FFFFC7CE"/>
        </patternFill>
      </fill>
    </dxf>
    <dxf>
      <fill>
        <patternFill>
          <bgColor theme="9" tint="0.79998168889431442"/>
        </patternFill>
      </fill>
    </dxf>
    <dxf>
      <fill>
        <patternFill>
          <bgColor theme="7" tint="0.79998168889431442"/>
        </patternFill>
      </fill>
    </dxf>
    <dxf>
      <fill>
        <patternFill>
          <bgColor rgb="FFFFC000"/>
        </patternFill>
      </fill>
    </dxf>
    <dxf>
      <fill>
        <patternFill>
          <bgColor rgb="FFC00000"/>
        </patternFill>
      </fill>
    </dxf>
  </dxfs>
  <tableStyles count="0" defaultTableStyle="TableStyleMedium2" defaultPivotStyle="PivotStyleLight16"/>
  <colors>
    <mruColors>
      <color rgb="FF009AD0"/>
      <color rgb="FF53D2FF"/>
      <color rgb="FFABE9FF"/>
      <color rgb="FFE70000"/>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ulka5" displayName="Tabulka5" ref="A1:A7" totalsRowShown="0" headerRowDxfId="688" dataDxfId="686" headerRowBorderDxfId="687">
  <autoFilter ref="A1:A7" xr:uid="{00000000-0009-0000-0100-000005000000}"/>
  <tableColumns count="1">
    <tableColumn id="1" xr3:uid="{00000000-0010-0000-0100-000001000000}" name="ID" dataDxfId="685"/>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ulka4" displayName="Tabulka4" ref="B1:P7" totalsRowShown="0" headerRowDxfId="684" dataDxfId="682" headerRowBorderDxfId="683" tableBorderDxfId="681">
  <autoFilter ref="B1:P7" xr:uid="{00000000-0009-0000-0100-000004000000}"/>
  <tableColumns count="15">
    <tableColumn id="1" xr3:uid="{00000000-0010-0000-0000-000001000000}" name="Typové primární aktivum" dataDxfId="680"/>
    <tableColumn id="15" xr3:uid="{67C19CBC-8DCC-42F9-9CB6-382B7358F4C8}" name="Název" dataDxfId="679">
      <calculatedColumnFormula>Tabulka5[[#This Row],[ID]]&amp;": "&amp;Tabulka4[[#This Row],[Typové primární aktivum]]</calculatedColumnFormula>
    </tableColumn>
    <tableColumn id="2" xr3:uid="{00000000-0010-0000-0000-000002000000}" name="Kategorie" dataDxfId="678"/>
    <tableColumn id="3" xr3:uid="{00000000-0010-0000-0000-000003000000}" name="Specifikace" dataDxfId="677"/>
    <tableColumn id="5" xr3:uid="{FAD4ABF0-DB1D-4ABD-BAEB-E493A8422EDB}" name="Gestor aktiva" dataDxfId="676"/>
    <tableColumn id="4" xr3:uid="{00000000-0010-0000-0000-000004000000}" name="Garant aktiva" dataDxfId="675"/>
    <tableColumn id="11" xr3:uid="{E8A1922B-2BFD-45B7-B829-F7BCCED202BF}" name="Osobní údaje" dataDxfId="674"/>
    <tableColumn id="12" xr3:uid="{8DB3B78E-FFEE-4C82-8EBE-F63E32FCDDB0}" name="Legislativa" dataDxfId="673"/>
    <tableColumn id="13" xr3:uid="{133BCC50-07EA-4235-A942-2C9C1B30C1AD}" name="Určený IS" dataDxfId="672"/>
    <tableColumn id="14" xr3:uid="{580DD4CD-F953-413A-9045-88979A281C85}" name="Rozsah ISMS" dataDxfId="671"/>
    <tableColumn id="6" xr3:uid="{00000000-0010-0000-0000-000006000000}" name="Dostupnost" dataDxfId="670">
      <calculatedColumnFormula>'S1'!E5</calculatedColumnFormula>
    </tableColumn>
    <tableColumn id="7" xr3:uid="{00000000-0010-0000-0000-000007000000}" name="Ztráta" dataDxfId="669">
      <calculatedColumnFormula>'S1'!E6</calculatedColumnFormula>
    </tableColumn>
    <tableColumn id="9" xr3:uid="{00000000-0010-0000-0000-000009000000}" name="Důvěrnost" dataDxfId="668"/>
    <tableColumn id="8" xr3:uid="{00000000-0010-0000-0000-000008000000}" name="Integrita" dataDxfId="667"/>
    <tableColumn id="10" xr3:uid="{00000000-0010-0000-0000-00000A000000}" name="Poznámka" dataDxfId="666"/>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3DC7C5-E9E5-44AC-9890-93B9841BB06C}" name="Tabulka1" displayName="Tabulka1" ref="A1:Q35" totalsRowShown="0" headerRowDxfId="465" dataDxfId="463" headerRowBorderDxfId="464" tableBorderDxfId="462" totalsRowBorderDxfId="461">
  <autoFilter ref="A1:Q35" xr:uid="{F6E2AA64-A557-49A4-A5E6-7242B1953929}"/>
  <tableColumns count="17">
    <tableColumn id="1" xr3:uid="{DB8E88FD-1336-428B-A1A1-36A38E5A69A0}" name="ID" dataDxfId="460"/>
    <tableColumn id="2" xr3:uid="{3718163B-9560-4402-865D-2D66CA100885}" name="Kategorie podpůrného aktiva" dataDxfId="459"/>
    <tableColumn id="3" xr3:uid="{EC95DA70-8602-4671-BEA3-27068CFF9642}" name="Skupina podpůrného aktiva" dataDxfId="458"/>
    <tableColumn id="12" xr3:uid="{D0DC954B-08AB-4A08-B47C-98DB14354483}" name="Typové podpůrné aktivum" dataDxfId="457"/>
    <tableColumn id="18" xr3:uid="{A48C4C6A-FD5B-4856-974A-508DA29F0CCA}" name="Název" dataDxfId="456">
      <calculatedColumnFormula>Tabulka1[[#This Row],[ID]]&amp;": "&amp;Tabulka1[[#This Row],[Typové podpůrné aktivum]]</calculatedColumnFormula>
    </tableColumn>
    <tableColumn id="4" xr3:uid="{322B131A-156E-4DD5-B3B5-8054BEF9254D}" name="Popis podpůrného aktiva" dataDxfId="455"/>
    <tableColumn id="6" xr3:uid="{DDB03864-F594-4294-A34A-10A9B10BC49F}" name="Gestor aktiva" dataDxfId="454"/>
    <tableColumn id="5" xr3:uid="{581EBAF5-EA45-4B75-A223-A239B9842742}" name="Garant aktiva" dataDxfId="453"/>
    <tableColumn id="13" xr3:uid="{AE7C1A97-D764-4DDB-A201-D4230C1AFC80}" name="Významný dodavatel" dataDxfId="452"/>
    <tableColumn id="14" xr3:uid="{80C59F7F-370A-4FE8-8B80-AA0E4D99345D}" name="Provozovatel" dataDxfId="451"/>
    <tableColumn id="15" xr3:uid="{18FB1CB6-D264-4F0D-8FAC-5EFA7B17A5F4}" name="Určený IS" dataDxfId="450"/>
    <tableColumn id="16" xr3:uid="{90DC2543-117B-454D-B9AB-3D65E06E8216}" name="Rozsah ISMS" dataDxfId="449"/>
    <tableColumn id="7" xr3:uid="{613CF62E-2859-4CB1-B90C-22AEA1540D70}" name="Dostupnost" dataDxfId="448">
      <calculatedColumnFormula>IF('Hodnoty podpůrných aktiv'!D5&lt;5,1,IF(AND('Hodnoty podpůrných aktiv'!D5&lt;9,'Hodnoty podpůrných aktiv'!D5&gt;4),2,IF(AND('Hodnoty podpůrných aktiv'!D5&lt;13,'Hodnoty podpůrných aktiv'!D5&gt;8),3,4)))</calculatedColumnFormula>
    </tableColumn>
    <tableColumn id="8" xr3:uid="{ED46C6E9-12B2-45EF-8468-0EF1D6C38861}" name="Ztráta" dataDxfId="447">
      <calculatedColumnFormula>IF('Hodnoty podpůrných aktiv'!E5&lt;5,1,IF(AND('Hodnoty podpůrných aktiv'!E5&lt;9,'Hodnoty podpůrných aktiv'!E5&gt;4),2,IF(AND('Hodnoty podpůrných aktiv'!E5&lt;13,'Hodnoty podpůrných aktiv'!E5&gt;8),3,4)))</calculatedColumnFormula>
    </tableColumn>
    <tableColumn id="9" xr3:uid="{CD141C69-30DB-465D-BAAB-6953670B0AF9}" name="Důvěrnost" dataDxfId="446">
      <calculatedColumnFormula>IF('Hodnoty podpůrných aktiv'!F5&lt;5,1,IF(AND('Hodnoty podpůrných aktiv'!F5&lt;9,'Hodnoty podpůrných aktiv'!F5&gt;4),2,IF(AND('Hodnoty podpůrných aktiv'!F5&lt;13,'Hodnoty podpůrných aktiv'!F5&gt;8),3,4)))</calculatedColumnFormula>
    </tableColumn>
    <tableColumn id="10" xr3:uid="{D40B40D9-9262-4F9D-B144-E174DAF493BB}" name="Integrita" dataDxfId="445">
      <calculatedColumnFormula>IF('Hodnoty podpůrných aktiv'!G5&lt;5,1,IF(AND('Hodnoty podpůrných aktiv'!G5&lt;9,'Hodnoty podpůrných aktiv'!G5&gt;4),2,IF(AND('Hodnoty podpůrných aktiv'!G5&lt;13,'Hodnoty podpůrných aktiv'!G5&gt;8),3,4)))</calculatedColumnFormula>
    </tableColumn>
    <tableColumn id="11" xr3:uid="{0AE8FF87-38CC-437E-8D90-33D07303F5E5}" name="Poznámka" dataDxfId="444"/>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BDEABA7-D402-42CD-AA10-75F5036869D8}" name="Tabulka2" displayName="Tabulka2" ref="A2:W81" totalsRowShown="0" headerRowDxfId="27" dataDxfId="25" headerRowBorderDxfId="26" tableBorderDxfId="24" totalsRowBorderDxfId="23">
  <autoFilter ref="A2:W81" xr:uid="{A63BC843-3539-4161-AE2B-8776544DAAD0}"/>
  <tableColumns count="23">
    <tableColumn id="1" xr3:uid="{A511221E-5BDA-4ACD-9FA8-891929C940C4}" name="ID" dataDxfId="22"/>
    <tableColumn id="2" xr3:uid="{B215E804-BF94-450C-AD10-26E715EDAFFC}" name="Aktivum" dataDxfId="21">
      <calculatedColumnFormula>Tabulka1[[#This Row],[ID]]&amp;": "&amp;Tabulka1[[#This Row],[Typové podpůrné aktivum]]</calculatedColumnFormula>
    </tableColumn>
    <tableColumn id="3" xr3:uid="{5F2BA95B-F43E-4007-926D-268DCFEE85E3}" name="Hodnota dopadu - dostupnost" dataDxfId="20"/>
    <tableColumn id="4" xr3:uid="{13087BB5-4161-4AFF-8C4B-DE94DB2F0D37}" name="Hodnota dopadu - důvěrnost" dataDxfId="19"/>
    <tableColumn id="11" xr3:uid="{FB8DF026-3E8F-4784-B016-5C21C4BE29C6}" name="Hodnota dopadu - integrita" dataDxfId="18"/>
    <tableColumn id="5" xr3:uid="{09F795A3-712B-4F4F-A451-0A7E305B83ED}" name="Zranitelnost" dataDxfId="17"/>
    <tableColumn id="6" xr3:uid="{EF0DD515-B7A5-4109-800C-6C9A9EC2553D}" name="Hodnota zranitelnosti" dataDxfId="16"/>
    <tableColumn id="7" xr3:uid="{3F7DC962-53EE-42E3-80E5-21322C32EB20}" name="Hrozba" dataDxfId="15"/>
    <tableColumn id="8" xr3:uid="{EF6CBB9C-558F-4DD8-B078-19B0EFC9C095}" name="Hodnota hrozby" dataDxfId="14"/>
    <tableColumn id="12" xr3:uid="{E20C462A-259D-4D89-9E64-3D66FFF3A5B3}" name="Hodnota rizika - dostupnost" dataDxfId="13">
      <calculatedColumnFormula>Tabulka2[[#This Row],[Hodnota dopadu - dostupnost]]*Tabulka2[[#This Row],[Hodnota zranitelnosti]]*Tabulka2[[#This Row],[Hodnota hrozby]]</calculatedColumnFormula>
    </tableColumn>
    <tableColumn id="13" xr3:uid="{D8123682-1C4A-4C94-9981-CB6908A8D5E5}" name="Hodnota rizika - důvěrnost" dataDxfId="12">
      <calculatedColumnFormula>Tabulka2[[#This Row],[Hodnota dopadu - důvěrnost]]*Tabulka2[[#This Row],[Hodnota zranitelnosti]]*Tabulka2[[#This Row],[Hodnota hrozby]]</calculatedColumnFormula>
    </tableColumn>
    <tableColumn id="9" xr3:uid="{8A3E95E1-2725-4865-B265-91BE673E7858}" name="Hodnota rizika - integrita" dataDxfId="11">
      <calculatedColumnFormula>Tabulka2[[#This Row],[Hodnota dopadu - integrita]]*Tabulka2[[#This Row],[Hodnota zranitelnosti]]*Tabulka2[[#This Row],[Hodnota hrozby]]</calculatedColumnFormula>
    </tableColumn>
    <tableColumn id="10" xr3:uid="{BF967F28-94D0-47DE-9FCA-F3E39A6FF809}" name="Způsob zvládání rizika" dataDxfId="10"/>
    <tableColumn id="14" xr3:uid="{E013C147-EE2C-4268-B0CE-BADF7B025F9F}" name="Komentář" dataDxfId="9"/>
    <tableColumn id="15" xr3:uid="{E8DDB92B-25D1-4E7D-A3D7-F43BFA79A210}" name="Hodnota dopadu - dostupnost (PO)" dataDxfId="8">
      <calculatedColumnFormula>Tabulka2[[#This Row],[Hodnota dopadu - dostupnost]]</calculatedColumnFormula>
    </tableColumn>
    <tableColumn id="16" xr3:uid="{D2C47345-7B26-4AA8-94BF-2284EC7AFCB8}" name="Hodnota dopadu - důvěrnost (PO)" dataDxfId="7">
      <calculatedColumnFormula>Tabulka2[[#This Row],[Hodnota dopadu - důvěrnost]]</calculatedColumnFormula>
    </tableColumn>
    <tableColumn id="17" xr3:uid="{D28987E1-6498-4C4F-8302-B3D158C45D18}" name="Hodnota dopadu - integrita (PO)" dataDxfId="6">
      <calculatedColumnFormula>Tabulka2[[#This Row],[Hodnota dopadu - integrita]]</calculatedColumnFormula>
    </tableColumn>
    <tableColumn id="18" xr3:uid="{F97C7F28-83BA-43DB-A1FB-865B511600E1}" name="Hodnota zranitelnosti (PO)" dataDxfId="5"/>
    <tableColumn id="19" xr3:uid="{4D5737E1-3FEC-49A6-9BCC-D960800F9D55}" name="Hodnota hrozby (PO)" dataDxfId="4"/>
    <tableColumn id="20" xr3:uid="{40521024-5931-4464-A183-DB4D4DCE8AD4}" name="Hodnota rizika - dostupnost (PO)" dataDxfId="3">
      <calculatedColumnFormula>Tabulka2[[#This Row],[Hodnota dopadu - dostupnost (PO)]]*Tabulka2[[#This Row],[Hodnota zranitelnosti (PO)]]*Tabulka2[[#This Row],[Hodnota hrozby (PO)]]</calculatedColumnFormula>
    </tableColumn>
    <tableColumn id="21" xr3:uid="{1168C3F7-62B2-4328-B605-C216E46C942E}" name="Hodnota rizika - důvěrnost (PO)" dataDxfId="2">
      <calculatedColumnFormula>Tabulka2[[#This Row],[Hodnota dopadu - důvěrnost (PO)]]*Tabulka2[[#This Row],[Hodnota zranitelnosti (PO)]]*Tabulka2[[#This Row],[Hodnota hrozby (PO)]]</calculatedColumnFormula>
    </tableColumn>
    <tableColumn id="22" xr3:uid="{9A6CFB27-A3EB-41A5-A5B4-A666A6A605C4}" name="Hodnota rizika - integrita (PO)" dataDxfId="1">
      <calculatedColumnFormula>Tabulka2[[#This Row],[Hodnota dopadu - integrita (PO)]]*Tabulka2[[#This Row],[Hodnota zranitelnosti (PO)]]*Tabulka2[[#This Row],[Hodnota hrozby (PO)]]</calculatedColumnFormula>
    </tableColumn>
    <tableColumn id="24" xr3:uid="{3C65C1C3-7CDF-47F2-9EF1-D4244ED77C96}" name="Komentář (PO)" dataDxfId="0"/>
  </tableColumns>
  <tableStyleInfo name="TableStyleMedium4"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A12C1-082F-47E1-9F95-2563032DD920}">
  <dimension ref="A1:D5"/>
  <sheetViews>
    <sheetView tabSelected="1" workbookViewId="0">
      <selection activeCell="H28" sqref="H28"/>
    </sheetView>
  </sheetViews>
  <sheetFormatPr defaultRowHeight="15" x14ac:dyDescent="0.25"/>
  <cols>
    <col min="1" max="1" width="9.85546875" bestFit="1" customWidth="1"/>
    <col min="4" max="4" width="21.5703125" customWidth="1"/>
  </cols>
  <sheetData>
    <row r="1" spans="1:4" x14ac:dyDescent="0.25">
      <c r="A1" s="131" t="s">
        <v>676</v>
      </c>
    </row>
    <row r="2" spans="1:4" x14ac:dyDescent="0.25">
      <c r="A2" s="269" t="s">
        <v>692</v>
      </c>
      <c r="B2" s="269"/>
      <c r="C2" s="269"/>
      <c r="D2" s="269"/>
    </row>
    <row r="3" spans="1:4" x14ac:dyDescent="0.25">
      <c r="A3" s="268" t="s">
        <v>666</v>
      </c>
      <c r="B3" s="268" t="s">
        <v>667</v>
      </c>
      <c r="C3" s="268" t="s">
        <v>719</v>
      </c>
      <c r="D3" s="268" t="s">
        <v>668</v>
      </c>
    </row>
    <row r="4" spans="1:4" x14ac:dyDescent="0.25">
      <c r="A4" s="265">
        <v>44594</v>
      </c>
      <c r="B4" s="266" t="s">
        <v>669</v>
      </c>
      <c r="C4" s="266" t="s">
        <v>670</v>
      </c>
      <c r="D4" s="267" t="s">
        <v>672</v>
      </c>
    </row>
    <row r="5" spans="1:4" ht="15.75" thickBot="1" x14ac:dyDescent="0.3">
      <c r="A5" s="37">
        <v>44617</v>
      </c>
      <c r="B5" s="38" t="s">
        <v>669</v>
      </c>
      <c r="C5" s="38" t="s">
        <v>671</v>
      </c>
      <c r="D5" s="39" t="s">
        <v>673</v>
      </c>
    </row>
  </sheetData>
  <sheetProtection algorithmName="SHA-512" hashValue="uMcYP2skZeFDYFmXInGK7KuOCTsb8Qq2xD/e55yBgaEc3/RhLbYzHoQMu7pWzQkMKYWTV/vR2pCHXcfhEqvJIA==" saltValue="ouAMhjJEu3qYKLHnhg6FBQ==" spinCount="100000" sheet="1" objects="1" scenarios="1" selectLockedCells="1" selectUnlockedCells="1"/>
  <mergeCells count="1">
    <mergeCell ref="A2:D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683E0-D0BE-4B36-8433-B4EE26D4BBA3}">
  <dimension ref="A1:AA27"/>
  <sheetViews>
    <sheetView topLeftCell="A4" workbookViewId="0"/>
  </sheetViews>
  <sheetFormatPr defaultColWidth="27.42578125" defaultRowHeight="12.75" x14ac:dyDescent="0.25"/>
  <cols>
    <col min="1" max="1" width="37.42578125" style="21" customWidth="1"/>
    <col min="2" max="24" width="4.5703125" style="21" customWidth="1"/>
    <col min="25" max="25" width="2.42578125" style="21" customWidth="1"/>
    <col min="26" max="26" width="6.42578125" style="21" customWidth="1"/>
    <col min="27" max="27" width="10.5703125" style="21" customWidth="1"/>
    <col min="28" max="16384" width="27.42578125" style="21"/>
  </cols>
  <sheetData>
    <row r="1" spans="1:27" ht="20.100000000000001" customHeight="1" x14ac:dyDescent="0.25">
      <c r="A1" s="238" t="s">
        <v>42</v>
      </c>
      <c r="B1" s="293" t="str">
        <f>'Katalog primárních aktiv'!B6</f>
        <v>Informace o průběhu certifikace</v>
      </c>
      <c r="C1" s="294"/>
      <c r="D1" s="294"/>
      <c r="E1" s="294"/>
      <c r="F1" s="294"/>
      <c r="G1" s="294"/>
      <c r="H1" s="294"/>
      <c r="I1" s="294"/>
      <c r="J1" s="294"/>
      <c r="K1" s="294"/>
      <c r="L1" s="294"/>
      <c r="M1" s="294"/>
      <c r="N1" s="294"/>
      <c r="O1" s="294"/>
      <c r="P1" s="294"/>
      <c r="Q1" s="294"/>
      <c r="R1" s="294"/>
      <c r="S1" s="294"/>
      <c r="T1" s="294"/>
      <c r="U1" s="294"/>
      <c r="V1" s="294"/>
      <c r="W1" s="294"/>
      <c r="X1" s="294"/>
      <c r="Y1" s="17"/>
    </row>
    <row r="2" spans="1:27" ht="20.100000000000001" customHeight="1" x14ac:dyDescent="0.25">
      <c r="A2" s="238" t="s">
        <v>551</v>
      </c>
      <c r="B2" s="293" t="str">
        <f>'Katalog primárních aktiv'!F6</f>
        <v>náměstek sekce certifikací (Martin Novotný)</v>
      </c>
      <c r="C2" s="294"/>
      <c r="D2" s="294"/>
      <c r="E2" s="294"/>
      <c r="F2" s="294"/>
      <c r="G2" s="294"/>
      <c r="H2" s="294"/>
      <c r="I2" s="294"/>
      <c r="J2" s="294"/>
      <c r="K2" s="294"/>
      <c r="L2" s="294"/>
      <c r="M2" s="294"/>
      <c r="N2" s="294"/>
      <c r="O2" s="294"/>
      <c r="P2" s="294"/>
      <c r="Q2" s="294"/>
      <c r="R2" s="294"/>
      <c r="S2" s="294"/>
      <c r="T2" s="294"/>
      <c r="U2" s="294"/>
      <c r="V2" s="294"/>
      <c r="W2" s="294"/>
      <c r="X2" s="294"/>
      <c r="Y2" s="17"/>
    </row>
    <row r="3" spans="1:27" ht="20.100000000000001" customHeight="1" x14ac:dyDescent="0.25">
      <c r="A3" s="238" t="s">
        <v>46</v>
      </c>
      <c r="B3" s="293" t="str">
        <f>'Katalog primárních aktiv'!G6</f>
        <v>ředitel odboru certifikací 1 (Jan Novák), ředitelka odboru certifikací 2 (Tereza Černá)</v>
      </c>
      <c r="C3" s="294"/>
      <c r="D3" s="294"/>
      <c r="E3" s="294"/>
      <c r="F3" s="294"/>
      <c r="G3" s="294"/>
      <c r="H3" s="294"/>
      <c r="I3" s="294"/>
      <c r="J3" s="294"/>
      <c r="K3" s="294"/>
      <c r="L3" s="294"/>
      <c r="M3" s="294"/>
      <c r="N3" s="294"/>
      <c r="O3" s="294"/>
      <c r="P3" s="294"/>
      <c r="Q3" s="294"/>
      <c r="R3" s="294"/>
      <c r="S3" s="294"/>
      <c r="T3" s="294"/>
      <c r="U3" s="294"/>
      <c r="V3" s="294"/>
      <c r="W3" s="294"/>
      <c r="X3" s="294"/>
    </row>
    <row r="4" spans="1:27" ht="20.100000000000001" customHeight="1" x14ac:dyDescent="0.25">
      <c r="A4" s="238" t="s">
        <v>47</v>
      </c>
      <c r="B4" s="300">
        <v>44502</v>
      </c>
      <c r="C4" s="301"/>
      <c r="D4" s="301"/>
      <c r="E4" s="302"/>
      <c r="F4" s="302"/>
      <c r="G4" s="302"/>
      <c r="H4" s="302"/>
      <c r="I4" s="302"/>
      <c r="J4" s="302"/>
      <c r="K4" s="17"/>
      <c r="L4" s="17"/>
      <c r="M4" s="17"/>
      <c r="N4" s="17"/>
      <c r="O4" s="17"/>
      <c r="P4" s="17"/>
      <c r="Q4" s="17"/>
      <c r="R4" s="17"/>
      <c r="S4" s="17"/>
      <c r="T4" s="17"/>
      <c r="U4" s="17"/>
      <c r="V4" s="17"/>
      <c r="W4" s="17"/>
      <c r="X4" s="17"/>
    </row>
    <row r="5" spans="1:27" ht="20.100000000000001" customHeight="1" x14ac:dyDescent="0.25">
      <c r="A5" s="298" t="s">
        <v>729</v>
      </c>
      <c r="B5" s="299" t="s">
        <v>35</v>
      </c>
      <c r="C5" s="299"/>
      <c r="D5" s="299"/>
      <c r="E5" s="254">
        <v>3</v>
      </c>
      <c r="F5" s="22"/>
      <c r="G5" s="22"/>
      <c r="H5" s="22"/>
      <c r="I5" s="22"/>
      <c r="J5" s="22"/>
      <c r="K5" s="17"/>
      <c r="L5" s="17"/>
      <c r="M5" s="17"/>
      <c r="N5" s="17"/>
      <c r="O5" s="17"/>
      <c r="P5" s="17"/>
      <c r="Q5" s="17"/>
      <c r="R5" s="17"/>
      <c r="S5" s="17"/>
      <c r="T5" s="17"/>
      <c r="U5" s="17"/>
      <c r="V5" s="17"/>
      <c r="W5" s="17"/>
      <c r="X5" s="17"/>
    </row>
    <row r="6" spans="1:27" ht="20.100000000000001" customHeight="1" x14ac:dyDescent="0.25">
      <c r="A6" s="298"/>
      <c r="B6" s="299" t="s">
        <v>36</v>
      </c>
      <c r="C6" s="299"/>
      <c r="D6" s="299"/>
      <c r="E6" s="253">
        <f>MAX(K12:S25)</f>
        <v>4</v>
      </c>
      <c r="F6" s="22"/>
      <c r="G6" s="22"/>
      <c r="H6" s="22"/>
      <c r="I6" s="22"/>
      <c r="J6" s="22"/>
      <c r="K6" s="17"/>
      <c r="L6" s="17"/>
      <c r="M6" s="17"/>
      <c r="N6" s="17"/>
      <c r="O6" s="17"/>
      <c r="P6" s="17"/>
      <c r="Q6" s="17"/>
      <c r="R6" s="17"/>
      <c r="S6" s="17"/>
      <c r="T6" s="17"/>
      <c r="U6" s="17"/>
      <c r="V6" s="17"/>
      <c r="W6" s="17"/>
      <c r="X6" s="17"/>
    </row>
    <row r="7" spans="1:27" ht="20.100000000000001" customHeight="1" x14ac:dyDescent="0.25">
      <c r="A7" s="298"/>
      <c r="B7" s="299" t="s">
        <v>33</v>
      </c>
      <c r="C7" s="299"/>
      <c r="D7" s="299"/>
      <c r="E7" s="254">
        <f>MAX(T12:V25)</f>
        <v>3</v>
      </c>
      <c r="F7" s="22"/>
      <c r="G7" s="22"/>
      <c r="H7" s="22"/>
      <c r="I7" s="22"/>
      <c r="J7" s="22"/>
      <c r="K7" s="17"/>
      <c r="L7" s="17"/>
      <c r="M7" s="17"/>
      <c r="N7" s="17"/>
      <c r="O7" s="17"/>
      <c r="P7" s="17"/>
      <c r="Q7" s="17"/>
      <c r="R7" s="17"/>
      <c r="S7" s="17"/>
      <c r="T7" s="17"/>
      <c r="U7" s="17"/>
      <c r="V7" s="17"/>
      <c r="W7" s="17"/>
      <c r="X7" s="17"/>
    </row>
    <row r="8" spans="1:27" ht="20.100000000000001" customHeight="1" x14ac:dyDescent="0.25">
      <c r="A8" s="298"/>
      <c r="B8" s="299" t="s">
        <v>34</v>
      </c>
      <c r="C8" s="299"/>
      <c r="D8" s="299"/>
      <c r="E8" s="254">
        <f>MAX(W12:X25)</f>
        <v>3</v>
      </c>
      <c r="F8" s="22"/>
      <c r="G8" s="22"/>
      <c r="H8" s="22"/>
      <c r="I8" s="22"/>
      <c r="J8" s="22"/>
      <c r="K8" s="17"/>
      <c r="L8" s="17"/>
      <c r="M8" s="17"/>
      <c r="N8" s="17"/>
      <c r="O8" s="17"/>
      <c r="P8" s="17"/>
      <c r="Q8" s="17"/>
      <c r="R8" s="17"/>
      <c r="S8" s="17"/>
      <c r="T8" s="17"/>
      <c r="U8" s="17"/>
      <c r="V8" s="17"/>
      <c r="W8" s="17"/>
      <c r="X8" s="17"/>
    </row>
    <row r="9" spans="1:27" ht="9.75" customHeight="1" x14ac:dyDescent="0.25">
      <c r="A9" s="17"/>
      <c r="B9" s="17"/>
      <c r="C9" s="17"/>
      <c r="D9" s="17"/>
      <c r="E9" s="17"/>
      <c r="F9" s="17"/>
      <c r="G9" s="17"/>
      <c r="H9" s="17"/>
      <c r="I9" s="17"/>
      <c r="J9" s="17"/>
      <c r="K9" s="17"/>
      <c r="L9" s="17"/>
      <c r="M9" s="17"/>
      <c r="N9" s="17"/>
      <c r="O9" s="17"/>
      <c r="P9" s="17"/>
      <c r="Q9" s="17"/>
      <c r="R9" s="17"/>
      <c r="S9" s="17"/>
      <c r="T9" s="17"/>
      <c r="U9" s="17"/>
      <c r="V9" s="17"/>
      <c r="W9" s="17"/>
      <c r="X9" s="17"/>
    </row>
    <row r="10" spans="1:27" ht="20.100000000000001" customHeight="1" x14ac:dyDescent="0.25">
      <c r="A10" s="161"/>
      <c r="B10" s="271" t="s">
        <v>35</v>
      </c>
      <c r="C10" s="271"/>
      <c r="D10" s="271"/>
      <c r="E10" s="271"/>
      <c r="F10" s="271"/>
      <c r="G10" s="271"/>
      <c r="H10" s="271"/>
      <c r="I10" s="271"/>
      <c r="J10" s="271"/>
      <c r="K10" s="274" t="s">
        <v>36</v>
      </c>
      <c r="L10" s="274"/>
      <c r="M10" s="274"/>
      <c r="N10" s="274"/>
      <c r="O10" s="274"/>
      <c r="P10" s="274"/>
      <c r="Q10" s="274"/>
      <c r="R10" s="274"/>
      <c r="S10" s="274"/>
      <c r="T10" s="271" t="s">
        <v>33</v>
      </c>
      <c r="U10" s="271"/>
      <c r="V10" s="271"/>
      <c r="W10" s="274" t="s">
        <v>34</v>
      </c>
      <c r="X10" s="274"/>
      <c r="Y10" s="17"/>
    </row>
    <row r="11" spans="1:27" ht="139.5" x14ac:dyDescent="0.25">
      <c r="A11" s="244" t="s">
        <v>43</v>
      </c>
      <c r="B11" s="247" t="s">
        <v>414</v>
      </c>
      <c r="C11" s="247" t="s">
        <v>415</v>
      </c>
      <c r="D11" s="247" t="s">
        <v>408</v>
      </c>
      <c r="E11" s="247" t="s">
        <v>409</v>
      </c>
      <c r="F11" s="247" t="s">
        <v>19</v>
      </c>
      <c r="G11" s="247" t="s">
        <v>20</v>
      </c>
      <c r="H11" s="247" t="s">
        <v>21</v>
      </c>
      <c r="I11" s="247" t="s">
        <v>22</v>
      </c>
      <c r="J11" s="247" t="s">
        <v>23</v>
      </c>
      <c r="K11" s="245" t="s">
        <v>86</v>
      </c>
      <c r="L11" s="245" t="s">
        <v>410</v>
      </c>
      <c r="M11" s="245" t="s">
        <v>411</v>
      </c>
      <c r="N11" s="245" t="s">
        <v>412</v>
      </c>
      <c r="O11" s="246" t="s">
        <v>63</v>
      </c>
      <c r="P11" s="246" t="s">
        <v>87</v>
      </c>
      <c r="Q11" s="246" t="s">
        <v>88</v>
      </c>
      <c r="R11" s="246" t="s">
        <v>89</v>
      </c>
      <c r="S11" s="245" t="s">
        <v>24</v>
      </c>
      <c r="T11" s="247" t="s">
        <v>25</v>
      </c>
      <c r="U11" s="247" t="s">
        <v>26</v>
      </c>
      <c r="V11" s="247" t="s">
        <v>27</v>
      </c>
      <c r="W11" s="245" t="s">
        <v>37</v>
      </c>
      <c r="X11" s="245" t="s">
        <v>38</v>
      </c>
      <c r="Y11" s="17"/>
    </row>
    <row r="12" spans="1:27" ht="25.5" x14ac:dyDescent="0.25">
      <c r="A12" s="242" t="s">
        <v>171</v>
      </c>
      <c r="B12" s="243">
        <v>1</v>
      </c>
      <c r="C12" s="243">
        <v>1</v>
      </c>
      <c r="D12" s="243">
        <v>1</v>
      </c>
      <c r="E12" s="243">
        <v>1</v>
      </c>
      <c r="F12" s="243">
        <v>1</v>
      </c>
      <c r="G12" s="243">
        <v>1</v>
      </c>
      <c r="H12" s="243">
        <v>1</v>
      </c>
      <c r="I12" s="243">
        <v>1</v>
      </c>
      <c r="J12" s="243">
        <v>1</v>
      </c>
      <c r="K12" s="243">
        <v>1</v>
      </c>
      <c r="L12" s="243">
        <v>1</v>
      </c>
      <c r="M12" s="243">
        <v>1</v>
      </c>
      <c r="N12" s="243">
        <v>1</v>
      </c>
      <c r="O12" s="243">
        <v>1</v>
      </c>
      <c r="P12" s="243">
        <v>1</v>
      </c>
      <c r="Q12" s="243">
        <v>1</v>
      </c>
      <c r="R12" s="243">
        <v>1</v>
      </c>
      <c r="S12" s="243">
        <v>1</v>
      </c>
      <c r="T12" s="243">
        <v>2</v>
      </c>
      <c r="U12" s="243">
        <v>2</v>
      </c>
      <c r="V12" s="243">
        <v>2</v>
      </c>
      <c r="W12" s="243">
        <v>2</v>
      </c>
      <c r="X12" s="243">
        <v>2</v>
      </c>
      <c r="Z12" s="291" t="s">
        <v>32</v>
      </c>
      <c r="AA12" s="291"/>
    </row>
    <row r="13" spans="1:27" ht="25.5" x14ac:dyDescent="0.25">
      <c r="A13" s="239" t="s">
        <v>172</v>
      </c>
      <c r="B13" s="159">
        <v>1</v>
      </c>
      <c r="C13" s="159">
        <v>1</v>
      </c>
      <c r="D13" s="159">
        <v>1</v>
      </c>
      <c r="E13" s="159">
        <v>1</v>
      </c>
      <c r="F13" s="159">
        <v>1</v>
      </c>
      <c r="G13" s="159">
        <v>1</v>
      </c>
      <c r="H13" s="159">
        <v>1</v>
      </c>
      <c r="I13" s="159">
        <v>1</v>
      </c>
      <c r="J13" s="159">
        <v>1</v>
      </c>
      <c r="K13" s="159">
        <v>1</v>
      </c>
      <c r="L13" s="159">
        <v>1</v>
      </c>
      <c r="M13" s="159">
        <v>1</v>
      </c>
      <c r="N13" s="159">
        <v>1</v>
      </c>
      <c r="O13" s="159">
        <v>1</v>
      </c>
      <c r="P13" s="159">
        <v>1</v>
      </c>
      <c r="Q13" s="159">
        <v>1</v>
      </c>
      <c r="R13" s="159">
        <v>1</v>
      </c>
      <c r="S13" s="159">
        <v>1</v>
      </c>
      <c r="T13" s="159">
        <v>2</v>
      </c>
      <c r="U13" s="159">
        <v>2</v>
      </c>
      <c r="V13" s="159">
        <v>2</v>
      </c>
      <c r="W13" s="159">
        <v>2</v>
      </c>
      <c r="X13" s="159">
        <v>2</v>
      </c>
      <c r="Z13" s="162">
        <v>0</v>
      </c>
      <c r="AA13" s="162" t="s">
        <v>425</v>
      </c>
    </row>
    <row r="14" spans="1:27" ht="18" customHeight="1" x14ac:dyDescent="0.25">
      <c r="A14" s="240" t="s">
        <v>60</v>
      </c>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Z14" s="132">
        <v>1</v>
      </c>
      <c r="AA14" s="133" t="s">
        <v>29</v>
      </c>
    </row>
    <row r="15" spans="1:27" ht="18" customHeight="1" x14ac:dyDescent="0.25">
      <c r="A15" s="240" t="s">
        <v>39</v>
      </c>
      <c r="B15" s="159">
        <v>1</v>
      </c>
      <c r="C15" s="159">
        <v>1</v>
      </c>
      <c r="D15" s="159">
        <v>1</v>
      </c>
      <c r="E15" s="159">
        <v>1</v>
      </c>
      <c r="F15" s="159">
        <v>1</v>
      </c>
      <c r="G15" s="159">
        <v>2</v>
      </c>
      <c r="H15" s="159">
        <v>2</v>
      </c>
      <c r="I15" s="159">
        <v>2</v>
      </c>
      <c r="J15" s="159">
        <v>3</v>
      </c>
      <c r="K15" s="159">
        <v>1</v>
      </c>
      <c r="L15" s="159">
        <v>1</v>
      </c>
      <c r="M15" s="159">
        <v>1</v>
      </c>
      <c r="N15" s="159">
        <v>1</v>
      </c>
      <c r="O15" s="159">
        <v>1</v>
      </c>
      <c r="P15" s="159">
        <v>2</v>
      </c>
      <c r="Q15" s="159">
        <v>2</v>
      </c>
      <c r="R15" s="159">
        <v>2</v>
      </c>
      <c r="S15" s="159">
        <v>2</v>
      </c>
      <c r="T15" s="159">
        <v>2</v>
      </c>
      <c r="U15" s="159">
        <v>3</v>
      </c>
      <c r="V15" s="159">
        <v>3</v>
      </c>
      <c r="W15" s="159">
        <v>3</v>
      </c>
      <c r="X15" s="159">
        <v>3</v>
      </c>
      <c r="Z15" s="136">
        <v>2</v>
      </c>
      <c r="AA15" s="137" t="s">
        <v>1</v>
      </c>
    </row>
    <row r="16" spans="1:27" ht="18" customHeight="1" x14ac:dyDescent="0.25">
      <c r="A16" s="240" t="s">
        <v>44</v>
      </c>
      <c r="B16" s="159">
        <v>1</v>
      </c>
      <c r="C16" s="159">
        <v>1</v>
      </c>
      <c r="D16" s="159">
        <v>1</v>
      </c>
      <c r="E16" s="159">
        <v>1</v>
      </c>
      <c r="F16" s="159">
        <v>1</v>
      </c>
      <c r="G16" s="159">
        <v>2</v>
      </c>
      <c r="H16" s="159">
        <v>2</v>
      </c>
      <c r="I16" s="159">
        <v>2</v>
      </c>
      <c r="J16" s="159">
        <v>3</v>
      </c>
      <c r="K16" s="159">
        <v>1</v>
      </c>
      <c r="L16" s="159">
        <v>1</v>
      </c>
      <c r="M16" s="159">
        <v>1</v>
      </c>
      <c r="N16" s="159">
        <v>1</v>
      </c>
      <c r="O16" s="159">
        <v>1</v>
      </c>
      <c r="P16" s="159">
        <v>2</v>
      </c>
      <c r="Q16" s="159">
        <v>2</v>
      </c>
      <c r="R16" s="159">
        <v>2</v>
      </c>
      <c r="S16" s="159">
        <v>2</v>
      </c>
      <c r="T16" s="159">
        <v>1</v>
      </c>
      <c r="U16" s="159">
        <v>1</v>
      </c>
      <c r="V16" s="159">
        <v>1</v>
      </c>
      <c r="W16" s="159">
        <v>2</v>
      </c>
      <c r="X16" s="159">
        <v>3</v>
      </c>
      <c r="Z16" s="140">
        <v>3</v>
      </c>
      <c r="AA16" s="141" t="s">
        <v>30</v>
      </c>
    </row>
    <row r="17" spans="1:27" ht="18" customHeight="1" x14ac:dyDescent="0.25">
      <c r="A17" s="240" t="s">
        <v>8</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Z17" s="145">
        <v>4</v>
      </c>
      <c r="AA17" s="146" t="s">
        <v>31</v>
      </c>
    </row>
    <row r="18" spans="1:27" ht="18" customHeight="1" x14ac:dyDescent="0.25">
      <c r="A18" s="240" t="s">
        <v>13</v>
      </c>
      <c r="B18" s="159">
        <v>1</v>
      </c>
      <c r="C18" s="159">
        <v>1</v>
      </c>
      <c r="D18" s="159">
        <v>1</v>
      </c>
      <c r="E18" s="159">
        <v>1</v>
      </c>
      <c r="F18" s="159">
        <v>1</v>
      </c>
      <c r="G18" s="159">
        <v>2</v>
      </c>
      <c r="H18" s="159">
        <v>2</v>
      </c>
      <c r="I18" s="159">
        <v>2</v>
      </c>
      <c r="J18" s="159">
        <v>3</v>
      </c>
      <c r="K18" s="159">
        <v>1</v>
      </c>
      <c r="L18" s="159">
        <v>1</v>
      </c>
      <c r="M18" s="159">
        <v>1</v>
      </c>
      <c r="N18" s="159">
        <v>1</v>
      </c>
      <c r="O18" s="159">
        <v>1</v>
      </c>
      <c r="P18" s="159">
        <v>2</v>
      </c>
      <c r="Q18" s="159">
        <v>2</v>
      </c>
      <c r="R18" s="159">
        <v>2</v>
      </c>
      <c r="S18" s="159">
        <v>2</v>
      </c>
      <c r="T18" s="159">
        <v>2</v>
      </c>
      <c r="U18" s="159">
        <v>3</v>
      </c>
      <c r="V18" s="159">
        <v>3</v>
      </c>
      <c r="W18" s="159">
        <v>3</v>
      </c>
      <c r="X18" s="159">
        <v>3</v>
      </c>
    </row>
    <row r="19" spans="1:27" ht="18" customHeight="1" x14ac:dyDescent="0.25">
      <c r="A19" s="240" t="s">
        <v>41</v>
      </c>
      <c r="B19" s="159">
        <v>1</v>
      </c>
      <c r="C19" s="159">
        <v>1</v>
      </c>
      <c r="D19" s="159">
        <v>1</v>
      </c>
      <c r="E19" s="159">
        <v>1</v>
      </c>
      <c r="F19" s="159">
        <v>1</v>
      </c>
      <c r="G19" s="159">
        <v>2</v>
      </c>
      <c r="H19" s="159">
        <v>2</v>
      </c>
      <c r="I19" s="159">
        <v>2</v>
      </c>
      <c r="J19" s="159">
        <v>3</v>
      </c>
      <c r="K19" s="159">
        <v>1</v>
      </c>
      <c r="L19" s="159">
        <v>1</v>
      </c>
      <c r="M19" s="159">
        <v>1</v>
      </c>
      <c r="N19" s="159">
        <v>1</v>
      </c>
      <c r="O19" s="159">
        <v>1</v>
      </c>
      <c r="P19" s="159">
        <v>2</v>
      </c>
      <c r="Q19" s="159">
        <v>2</v>
      </c>
      <c r="R19" s="159">
        <v>2</v>
      </c>
      <c r="S19" s="159">
        <v>2</v>
      </c>
      <c r="T19" s="159">
        <v>1</v>
      </c>
      <c r="U19" s="159">
        <v>1</v>
      </c>
      <c r="V19" s="159">
        <v>1</v>
      </c>
      <c r="W19" s="159">
        <v>2</v>
      </c>
      <c r="X19" s="159">
        <v>3</v>
      </c>
    </row>
    <row r="20" spans="1:27" ht="18" customHeight="1" x14ac:dyDescent="0.25">
      <c r="A20" s="240" t="s">
        <v>45</v>
      </c>
      <c r="B20" s="159"/>
      <c r="C20" s="159"/>
      <c r="D20" s="159"/>
      <c r="E20" s="159"/>
      <c r="F20" s="159"/>
      <c r="G20" s="159"/>
      <c r="H20" s="159"/>
      <c r="I20" s="159"/>
      <c r="J20" s="159"/>
      <c r="K20" s="159"/>
      <c r="L20" s="159"/>
      <c r="M20" s="159"/>
      <c r="N20" s="159"/>
      <c r="O20" s="159"/>
      <c r="P20" s="159"/>
      <c r="Q20" s="159"/>
      <c r="R20" s="159"/>
      <c r="S20" s="159"/>
      <c r="T20" s="159"/>
      <c r="U20" s="159"/>
      <c r="V20" s="159"/>
      <c r="W20" s="159"/>
      <c r="X20" s="159"/>
    </row>
    <row r="21" spans="1:27" ht="18" customHeight="1" x14ac:dyDescent="0.25">
      <c r="A21" s="240" t="s">
        <v>12</v>
      </c>
      <c r="B21" s="159">
        <v>1</v>
      </c>
      <c r="C21" s="159">
        <v>1</v>
      </c>
      <c r="D21" s="159">
        <v>1</v>
      </c>
      <c r="E21" s="159">
        <v>1</v>
      </c>
      <c r="F21" s="159">
        <v>1</v>
      </c>
      <c r="G21" s="159">
        <v>2</v>
      </c>
      <c r="H21" s="159">
        <v>2</v>
      </c>
      <c r="I21" s="159">
        <v>2</v>
      </c>
      <c r="J21" s="159">
        <v>3</v>
      </c>
      <c r="K21" s="159">
        <v>1</v>
      </c>
      <c r="L21" s="159">
        <v>1</v>
      </c>
      <c r="M21" s="159">
        <v>1</v>
      </c>
      <c r="N21" s="159">
        <v>1</v>
      </c>
      <c r="O21" s="159">
        <v>1</v>
      </c>
      <c r="P21" s="159">
        <v>2</v>
      </c>
      <c r="Q21" s="159">
        <v>2</v>
      </c>
      <c r="R21" s="159">
        <v>2</v>
      </c>
      <c r="S21" s="159">
        <v>2</v>
      </c>
      <c r="T21" s="159">
        <v>1</v>
      </c>
      <c r="U21" s="159">
        <v>2</v>
      </c>
      <c r="V21" s="159">
        <v>3</v>
      </c>
      <c r="W21" s="159">
        <v>3</v>
      </c>
      <c r="X21" s="159">
        <v>3</v>
      </c>
    </row>
    <row r="22" spans="1:27" ht="18" customHeight="1" x14ac:dyDescent="0.25">
      <c r="A22" s="240" t="s">
        <v>4</v>
      </c>
      <c r="B22" s="159"/>
      <c r="C22" s="159"/>
      <c r="D22" s="159"/>
      <c r="E22" s="159"/>
      <c r="F22" s="159"/>
      <c r="G22" s="159"/>
      <c r="H22" s="159"/>
      <c r="I22" s="159"/>
      <c r="J22" s="159"/>
      <c r="K22" s="159"/>
      <c r="L22" s="159"/>
      <c r="M22" s="159"/>
      <c r="N22" s="159"/>
      <c r="O22" s="159"/>
      <c r="P22" s="159"/>
      <c r="Q22" s="159"/>
      <c r="R22" s="159"/>
      <c r="S22" s="159"/>
      <c r="T22" s="159"/>
      <c r="U22" s="159"/>
      <c r="V22" s="159"/>
      <c r="W22" s="159"/>
      <c r="X22" s="159"/>
    </row>
    <row r="23" spans="1:27" ht="18" customHeight="1" x14ac:dyDescent="0.25">
      <c r="A23" s="240" t="s">
        <v>61</v>
      </c>
      <c r="B23" s="159">
        <v>1</v>
      </c>
      <c r="C23" s="159">
        <v>1</v>
      </c>
      <c r="D23" s="159">
        <v>1</v>
      </c>
      <c r="E23" s="159">
        <v>1</v>
      </c>
      <c r="F23" s="159">
        <v>1</v>
      </c>
      <c r="G23" s="159">
        <v>2</v>
      </c>
      <c r="H23" s="159">
        <v>3</v>
      </c>
      <c r="I23" s="159">
        <v>4</v>
      </c>
      <c r="J23" s="159">
        <v>4</v>
      </c>
      <c r="K23" s="159">
        <v>1</v>
      </c>
      <c r="L23" s="159">
        <v>1</v>
      </c>
      <c r="M23" s="159">
        <v>1</v>
      </c>
      <c r="N23" s="159">
        <v>1</v>
      </c>
      <c r="O23" s="159">
        <v>1</v>
      </c>
      <c r="P23" s="159">
        <v>3</v>
      </c>
      <c r="Q23" s="159">
        <v>3</v>
      </c>
      <c r="R23" s="159">
        <v>3</v>
      </c>
      <c r="S23" s="159">
        <v>4</v>
      </c>
      <c r="T23" s="159">
        <v>1</v>
      </c>
      <c r="U23" s="159">
        <v>1</v>
      </c>
      <c r="V23" s="159">
        <v>1</v>
      </c>
      <c r="W23" s="159">
        <v>2</v>
      </c>
      <c r="X23" s="159">
        <v>3</v>
      </c>
    </row>
    <row r="24" spans="1:27" ht="18" customHeight="1" x14ac:dyDescent="0.25">
      <c r="A24" s="240" t="s">
        <v>9</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row>
    <row r="25" spans="1:27" ht="18" customHeight="1" x14ac:dyDescent="0.25">
      <c r="A25" s="241" t="s">
        <v>40</v>
      </c>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7"/>
    </row>
    <row r="26" spans="1:27" ht="69" x14ac:dyDescent="0.25">
      <c r="A26" s="248" t="s">
        <v>48</v>
      </c>
      <c r="B26" s="292" t="s">
        <v>556</v>
      </c>
      <c r="C26" s="292"/>
      <c r="D26" s="292"/>
      <c r="E26" s="292"/>
      <c r="F26" s="292"/>
      <c r="G26" s="292"/>
      <c r="H26" s="292"/>
      <c r="I26" s="292"/>
      <c r="J26" s="292"/>
      <c r="K26" s="292"/>
      <c r="L26" s="292"/>
      <c r="M26" s="292"/>
      <c r="N26" s="292"/>
      <c r="O26" s="292"/>
      <c r="P26" s="292"/>
      <c r="Q26" s="292"/>
      <c r="R26" s="292"/>
      <c r="S26" s="292"/>
      <c r="T26" s="292"/>
      <c r="U26" s="292"/>
      <c r="V26" s="292"/>
      <c r="W26" s="292"/>
      <c r="X26" s="292"/>
    </row>
    <row r="27" spans="1:27" x14ac:dyDescent="0.25">
      <c r="A27" s="17"/>
      <c r="B27" s="17"/>
      <c r="C27" s="17"/>
      <c r="D27" s="17"/>
      <c r="E27" s="17"/>
      <c r="F27" s="17"/>
      <c r="G27" s="17"/>
      <c r="H27" s="17"/>
      <c r="I27" s="17"/>
      <c r="J27" s="17"/>
      <c r="K27" s="17"/>
      <c r="L27" s="17"/>
      <c r="M27" s="17"/>
      <c r="N27" s="17"/>
      <c r="O27" s="17"/>
      <c r="P27" s="17"/>
      <c r="Q27" s="17"/>
      <c r="R27" s="17"/>
      <c r="S27" s="17"/>
      <c r="T27" s="17"/>
      <c r="U27" s="17"/>
      <c r="V27" s="17"/>
      <c r="W27" s="17"/>
    </row>
  </sheetData>
  <sheetProtection algorithmName="SHA-512" hashValue="AcVCJWtav8/+JsALuRCDOf2dSsJmX0KyDNLWzYQ8QKAdL/nJeHLRCf982JFNs47H0N9H6LosLUVhiKaNcZ12Dw==" saltValue="cQtRFn4WkYwx6XDiYsoJNw==" spinCount="100000" sheet="1" objects="1" scenarios="1" selectLockedCells="1" selectUnlockedCells="1"/>
  <mergeCells count="15">
    <mergeCell ref="A5:A8"/>
    <mergeCell ref="B6:D6"/>
    <mergeCell ref="B7:D7"/>
    <mergeCell ref="B8:D8"/>
    <mergeCell ref="B10:J10"/>
    <mergeCell ref="Z12:AA12"/>
    <mergeCell ref="B26:X26"/>
    <mergeCell ref="B1:X1"/>
    <mergeCell ref="B4:J4"/>
    <mergeCell ref="K10:S10"/>
    <mergeCell ref="T10:V10"/>
    <mergeCell ref="W10:X10"/>
    <mergeCell ref="B3:X3"/>
    <mergeCell ref="B2:X2"/>
    <mergeCell ref="B5:D5"/>
  </mergeCells>
  <conditionalFormatting sqref="E5:E8">
    <cfRule type="cellIs" dxfId="533" priority="63" operator="equal">
      <formula>1</formula>
    </cfRule>
    <cfRule type="cellIs" dxfId="532" priority="64" operator="equal">
      <formula>4</formula>
    </cfRule>
    <cfRule type="cellIs" dxfId="531" priority="65" operator="equal">
      <formula>3</formula>
    </cfRule>
    <cfRule type="cellIs" dxfId="530" priority="66" operator="equal">
      <formula>2</formula>
    </cfRule>
  </conditionalFormatting>
  <conditionalFormatting sqref="B17:X17 T15:X15 B24:X25 K23:X23 B20:X20 B22:X22 B12:X14">
    <cfRule type="cellIs" dxfId="529" priority="57" operator="equal">
      <formula>1</formula>
    </cfRule>
    <cfRule type="cellIs" dxfId="528" priority="58" operator="equal">
      <formula>4</formula>
    </cfRule>
    <cfRule type="cellIs" dxfId="527" priority="59" operator="equal">
      <formula>3</formula>
    </cfRule>
    <cfRule type="cellIs" dxfId="526" priority="60" operator="equal">
      <formula>2</formula>
    </cfRule>
  </conditionalFormatting>
  <conditionalFormatting sqref="B15:J15">
    <cfRule type="cellIs" dxfId="525" priority="53" operator="equal">
      <formula>1</formula>
    </cfRule>
    <cfRule type="cellIs" dxfId="524" priority="54" operator="equal">
      <formula>4</formula>
    </cfRule>
    <cfRule type="cellIs" dxfId="523" priority="55" operator="equal">
      <formula>3</formula>
    </cfRule>
    <cfRule type="cellIs" dxfId="522" priority="56" operator="equal">
      <formula>2</formula>
    </cfRule>
  </conditionalFormatting>
  <conditionalFormatting sqref="K15:S15">
    <cfRule type="cellIs" dxfId="521" priority="49" operator="equal">
      <formula>1</formula>
    </cfRule>
    <cfRule type="cellIs" dxfId="520" priority="50" operator="equal">
      <formula>4</formula>
    </cfRule>
    <cfRule type="cellIs" dxfId="519" priority="51" operator="equal">
      <formula>3</formula>
    </cfRule>
    <cfRule type="cellIs" dxfId="518" priority="52" operator="equal">
      <formula>2</formula>
    </cfRule>
  </conditionalFormatting>
  <conditionalFormatting sqref="B23:J23">
    <cfRule type="cellIs" dxfId="517" priority="45" operator="equal">
      <formula>1</formula>
    </cfRule>
    <cfRule type="cellIs" dxfId="516" priority="46" operator="equal">
      <formula>4</formula>
    </cfRule>
    <cfRule type="cellIs" dxfId="515" priority="47" operator="equal">
      <formula>3</formula>
    </cfRule>
    <cfRule type="cellIs" dxfId="514" priority="48" operator="equal">
      <formula>2</formula>
    </cfRule>
  </conditionalFormatting>
  <conditionalFormatting sqref="T18:X18">
    <cfRule type="cellIs" dxfId="513" priority="41" operator="equal">
      <formula>1</formula>
    </cfRule>
    <cfRule type="cellIs" dxfId="512" priority="42" operator="equal">
      <formula>4</formula>
    </cfRule>
    <cfRule type="cellIs" dxfId="511" priority="43" operator="equal">
      <formula>3</formula>
    </cfRule>
    <cfRule type="cellIs" dxfId="510" priority="44" operator="equal">
      <formula>2</formula>
    </cfRule>
  </conditionalFormatting>
  <conditionalFormatting sqref="B18:J18">
    <cfRule type="cellIs" dxfId="509" priority="37" operator="equal">
      <formula>1</formula>
    </cfRule>
    <cfRule type="cellIs" dxfId="508" priority="38" operator="equal">
      <formula>4</formula>
    </cfRule>
    <cfRule type="cellIs" dxfId="507" priority="39" operator="equal">
      <formula>3</formula>
    </cfRule>
    <cfRule type="cellIs" dxfId="506" priority="40" operator="equal">
      <formula>2</formula>
    </cfRule>
  </conditionalFormatting>
  <conditionalFormatting sqref="K18:S18">
    <cfRule type="cellIs" dxfId="505" priority="33" operator="equal">
      <formula>1</formula>
    </cfRule>
    <cfRule type="cellIs" dxfId="504" priority="34" operator="equal">
      <formula>4</formula>
    </cfRule>
    <cfRule type="cellIs" dxfId="503" priority="35" operator="equal">
      <formula>3</formula>
    </cfRule>
    <cfRule type="cellIs" dxfId="502" priority="36" operator="equal">
      <formula>2</formula>
    </cfRule>
  </conditionalFormatting>
  <conditionalFormatting sqref="V16:X16">
    <cfRule type="cellIs" dxfId="501" priority="27" operator="equal">
      <formula>4</formula>
    </cfRule>
    <cfRule type="cellIs" dxfId="500" priority="28" operator="equal">
      <formula>2</formula>
    </cfRule>
  </conditionalFormatting>
  <conditionalFormatting sqref="B16:O16 U16:X16">
    <cfRule type="cellIs" dxfId="499" priority="29" operator="equal">
      <formula>1</formula>
    </cfRule>
    <cfRule type="cellIs" dxfId="498" priority="30" operator="equal">
      <formula>4</formula>
    </cfRule>
    <cfRule type="cellIs" dxfId="497" priority="31" operator="equal">
      <formula>3</formula>
    </cfRule>
    <cfRule type="cellIs" dxfId="496" priority="32" operator="equal">
      <formula>2</formula>
    </cfRule>
  </conditionalFormatting>
  <conditionalFormatting sqref="T16">
    <cfRule type="cellIs" dxfId="495" priority="23" operator="equal">
      <formula>1</formula>
    </cfRule>
    <cfRule type="cellIs" dxfId="494" priority="24" operator="equal">
      <formula>4</formula>
    </cfRule>
    <cfRule type="cellIs" dxfId="493" priority="25" operator="equal">
      <formula>3</formula>
    </cfRule>
    <cfRule type="cellIs" dxfId="492" priority="26" operator="equal">
      <formula>2</formula>
    </cfRule>
  </conditionalFormatting>
  <conditionalFormatting sqref="P16:S16">
    <cfRule type="cellIs" dxfId="491" priority="19" operator="equal">
      <formula>1</formula>
    </cfRule>
    <cfRule type="cellIs" dxfId="490" priority="20" operator="equal">
      <formula>4</formula>
    </cfRule>
    <cfRule type="cellIs" dxfId="489" priority="21" operator="equal">
      <formula>3</formula>
    </cfRule>
    <cfRule type="cellIs" dxfId="488" priority="22" operator="equal">
      <formula>2</formula>
    </cfRule>
  </conditionalFormatting>
  <conditionalFormatting sqref="V19:X19">
    <cfRule type="cellIs" dxfId="487" priority="13" operator="equal">
      <formula>4</formula>
    </cfRule>
    <cfRule type="cellIs" dxfId="486" priority="14" operator="equal">
      <formula>2</formula>
    </cfRule>
  </conditionalFormatting>
  <conditionalFormatting sqref="B19:O19 U19:X19">
    <cfRule type="cellIs" dxfId="485" priority="15" operator="equal">
      <formula>1</formula>
    </cfRule>
    <cfRule type="cellIs" dxfId="484" priority="16" operator="equal">
      <formula>4</formula>
    </cfRule>
    <cfRule type="cellIs" dxfId="483" priority="17" operator="equal">
      <formula>3</formula>
    </cfRule>
    <cfRule type="cellIs" dxfId="482" priority="18" operator="equal">
      <formula>2</formula>
    </cfRule>
  </conditionalFormatting>
  <conditionalFormatting sqref="T19">
    <cfRule type="cellIs" dxfId="481" priority="9" operator="equal">
      <formula>1</formula>
    </cfRule>
    <cfRule type="cellIs" dxfId="480" priority="10" operator="equal">
      <formula>4</formula>
    </cfRule>
    <cfRule type="cellIs" dxfId="479" priority="11" operator="equal">
      <formula>3</formula>
    </cfRule>
    <cfRule type="cellIs" dxfId="478" priority="12" operator="equal">
      <formula>2</formula>
    </cfRule>
  </conditionalFormatting>
  <conditionalFormatting sqref="P19:S19">
    <cfRule type="cellIs" dxfId="477" priority="5" operator="equal">
      <formula>1</formula>
    </cfRule>
    <cfRule type="cellIs" dxfId="476" priority="6" operator="equal">
      <formula>4</formula>
    </cfRule>
    <cfRule type="cellIs" dxfId="475" priority="7" operator="equal">
      <formula>3</formula>
    </cfRule>
    <cfRule type="cellIs" dxfId="474" priority="8" operator="equal">
      <formula>2</formula>
    </cfRule>
  </conditionalFormatting>
  <conditionalFormatting sqref="B21:X21">
    <cfRule type="cellIs" dxfId="473" priority="1" operator="equal">
      <formula>1</formula>
    </cfRule>
    <cfRule type="cellIs" dxfId="472" priority="2" operator="equal">
      <formula>4</formula>
    </cfRule>
    <cfRule type="cellIs" dxfId="471" priority="3" operator="equal">
      <formula>3</formula>
    </cfRule>
    <cfRule type="cellIs" dxfId="470" priority="4" operator="equal">
      <formula>2</formula>
    </cfRule>
  </conditionalFormatting>
  <dataValidations count="1">
    <dataValidation type="list" allowBlank="1" showInputMessage="1" showErrorMessage="1" sqref="B12:X25" xr:uid="{B4596BE9-58F6-4801-BDB2-0BAFAE34EE73}">
      <formula1>$Z$14:$Z$17</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BE52A-E536-46DB-8041-8B9BC02B2408}">
  <dimension ref="A1:Q35"/>
  <sheetViews>
    <sheetView zoomScale="80" zoomScaleNormal="80" workbookViewId="0">
      <selection sqref="A1:Q1"/>
    </sheetView>
  </sheetViews>
  <sheetFormatPr defaultRowHeight="15" x14ac:dyDescent="0.25"/>
  <cols>
    <col min="1" max="1" width="6" bestFit="1" customWidth="1"/>
    <col min="2" max="2" width="14.5703125" customWidth="1"/>
    <col min="3" max="3" width="15" customWidth="1"/>
    <col min="4" max="4" width="27.42578125" customWidth="1"/>
    <col min="5" max="5" width="34.5703125" customWidth="1"/>
    <col min="6" max="6" width="40.42578125" style="24" bestFit="1" customWidth="1"/>
    <col min="7" max="7" width="18" style="24" customWidth="1"/>
    <col min="8" max="8" width="27.42578125" bestFit="1" customWidth="1"/>
    <col min="9" max="9" width="21.42578125" bestFit="1" customWidth="1"/>
    <col min="10" max="10" width="20.85546875" customWidth="1"/>
    <col min="11" max="11" width="28.5703125" customWidth="1"/>
    <col min="12" max="12" width="27.42578125" customWidth="1"/>
    <col min="13" max="13" width="12.42578125" customWidth="1"/>
    <col min="14" max="14" width="7.5703125" customWidth="1"/>
    <col min="15" max="15" width="11.42578125" customWidth="1"/>
    <col min="16" max="16" width="9.5703125" customWidth="1"/>
    <col min="17" max="17" width="58.140625" customWidth="1"/>
  </cols>
  <sheetData>
    <row r="1" spans="1:17" s="20" customFormat="1" x14ac:dyDescent="0.25">
      <c r="A1" s="211" t="s">
        <v>70</v>
      </c>
      <c r="B1" s="211" t="s">
        <v>132</v>
      </c>
      <c r="C1" s="211" t="s">
        <v>133</v>
      </c>
      <c r="D1" s="211" t="s">
        <v>99</v>
      </c>
      <c r="E1" s="211" t="s">
        <v>269</v>
      </c>
      <c r="F1" s="212" t="s">
        <v>134</v>
      </c>
      <c r="G1" s="212" t="s">
        <v>205</v>
      </c>
      <c r="H1" s="211" t="s">
        <v>66</v>
      </c>
      <c r="I1" s="211" t="s">
        <v>185</v>
      </c>
      <c r="J1" s="211" t="s">
        <v>186</v>
      </c>
      <c r="K1" s="211" t="s">
        <v>217</v>
      </c>
      <c r="L1" s="211" t="s">
        <v>218</v>
      </c>
      <c r="M1" s="211" t="s">
        <v>35</v>
      </c>
      <c r="N1" s="211" t="s">
        <v>36</v>
      </c>
      <c r="O1" s="211" t="s">
        <v>33</v>
      </c>
      <c r="P1" s="211" t="s">
        <v>34</v>
      </c>
      <c r="Q1" s="211" t="s">
        <v>67</v>
      </c>
    </row>
    <row r="2" spans="1:17" ht="45" x14ac:dyDescent="0.25">
      <c r="A2" s="206" t="s">
        <v>100</v>
      </c>
      <c r="B2" s="207" t="s">
        <v>135</v>
      </c>
      <c r="C2" s="207" t="s">
        <v>136</v>
      </c>
      <c r="D2" s="207" t="s">
        <v>257</v>
      </c>
      <c r="E2" s="207" t="str">
        <f>Tabulka1[[#This Row],[ID]]&amp;": "&amp;Tabulka1[[#This Row],[Typové podpůrné aktivum]]</f>
        <v>PO1: Aplikační server (HW)</v>
      </c>
      <c r="F2" s="207" t="s">
        <v>525</v>
      </c>
      <c r="G2" s="208" t="s">
        <v>369</v>
      </c>
      <c r="H2" s="209" t="s">
        <v>387</v>
      </c>
      <c r="I2" s="207" t="s">
        <v>365</v>
      </c>
      <c r="J2" s="207" t="s">
        <v>365</v>
      </c>
      <c r="K2" s="207" t="s">
        <v>169</v>
      </c>
      <c r="L2" s="207" t="s">
        <v>169</v>
      </c>
      <c r="M2" s="210">
        <f>IF('Hodnoty podpůrných aktiv'!D5&lt;5,1,IF(AND('Hodnoty podpůrných aktiv'!D5&lt;9,'Hodnoty podpůrných aktiv'!D5&gt;4),2,IF(AND('Hodnoty podpůrných aktiv'!D5&lt;13,'Hodnoty podpůrných aktiv'!D5&gt;8),3,4)))</f>
        <v>3</v>
      </c>
      <c r="N2" s="210">
        <f>IF('Hodnoty podpůrných aktiv'!E5&lt;5,1,IF(AND('Hodnoty podpůrných aktiv'!E5&lt;9,'Hodnoty podpůrných aktiv'!E5&gt;4),2,IF(AND('Hodnoty podpůrných aktiv'!E5&lt;13,'Hodnoty podpůrných aktiv'!E5&gt;8),3,4)))</f>
        <v>2</v>
      </c>
      <c r="O2" s="210">
        <f>IF('Hodnoty podpůrných aktiv'!F5&lt;5,1,IF(AND('Hodnoty podpůrných aktiv'!F5&lt;9,'Hodnoty podpůrných aktiv'!F5&gt;4),2,IF(AND('Hodnoty podpůrných aktiv'!F5&lt;13,'Hodnoty podpůrných aktiv'!F5&gt;8),3,4)))</f>
        <v>2</v>
      </c>
      <c r="P2" s="210">
        <f>IF('Hodnoty podpůrných aktiv'!G5&lt;5,1,IF(AND('Hodnoty podpůrných aktiv'!G5&lt;9,'Hodnoty podpůrných aktiv'!G5&gt;4),2,IF(AND('Hodnoty podpůrných aktiv'!G5&lt;13,'Hodnoty podpůrných aktiv'!G5&gt;8),3,4)))</f>
        <v>3</v>
      </c>
      <c r="Q2" s="207"/>
    </row>
    <row r="3" spans="1:17" ht="45" x14ac:dyDescent="0.25">
      <c r="A3" s="77" t="s">
        <v>101</v>
      </c>
      <c r="B3" s="78" t="s">
        <v>135</v>
      </c>
      <c r="C3" s="78" t="s">
        <v>136</v>
      </c>
      <c r="D3" s="78" t="s">
        <v>261</v>
      </c>
      <c r="E3" s="78" t="str">
        <f>Tabulka1[[#This Row],[ID]]&amp;": "&amp;Tabulka1[[#This Row],[Typové podpůrné aktivum]]</f>
        <v>PO2: Databázový server (HW)</v>
      </c>
      <c r="F3" s="78" t="s">
        <v>524</v>
      </c>
      <c r="G3" s="79" t="s">
        <v>369</v>
      </c>
      <c r="H3" s="79" t="s">
        <v>387</v>
      </c>
      <c r="I3" s="78" t="s">
        <v>365</v>
      </c>
      <c r="J3" s="78" t="s">
        <v>365</v>
      </c>
      <c r="K3" s="78" t="s">
        <v>169</v>
      </c>
      <c r="L3" s="78" t="s">
        <v>169</v>
      </c>
      <c r="M3" s="80">
        <f>IF('Hodnoty podpůrných aktiv'!D6&lt;5,1,IF(AND('Hodnoty podpůrných aktiv'!D6&lt;9,'Hodnoty podpůrných aktiv'!D6&gt;4),2,IF(AND('Hodnoty podpůrných aktiv'!D6&lt;13,'Hodnoty podpůrných aktiv'!D6&gt;8),3,4)))</f>
        <v>3</v>
      </c>
      <c r="N3" s="80">
        <f>IF('Hodnoty podpůrných aktiv'!E6&lt;5,1,IF(AND('Hodnoty podpůrných aktiv'!E6&lt;9,'Hodnoty podpůrných aktiv'!E6&gt;4),2,IF(AND('Hodnoty podpůrných aktiv'!E6&lt;13,'Hodnoty podpůrných aktiv'!E6&gt;8),3,4)))</f>
        <v>2</v>
      </c>
      <c r="O3" s="80">
        <f>IF('Hodnoty podpůrných aktiv'!F6&lt;5,1,IF(AND('Hodnoty podpůrných aktiv'!F6&lt;9,'Hodnoty podpůrných aktiv'!F6&gt;4),2,IF(AND('Hodnoty podpůrných aktiv'!F6&lt;13,'Hodnoty podpůrných aktiv'!F6&gt;8),3,4)))</f>
        <v>2</v>
      </c>
      <c r="P3" s="80">
        <f>IF('Hodnoty podpůrných aktiv'!G6&lt;5,1,IF(AND('Hodnoty podpůrných aktiv'!G6&lt;9,'Hodnoty podpůrných aktiv'!G6&gt;4),2,IF(AND('Hodnoty podpůrných aktiv'!G6&lt;13,'Hodnoty podpůrných aktiv'!G6&gt;8),3,4)))</f>
        <v>3</v>
      </c>
      <c r="Q3" s="78"/>
    </row>
    <row r="4" spans="1:17" ht="45" x14ac:dyDescent="0.25">
      <c r="A4" s="81" t="s">
        <v>102</v>
      </c>
      <c r="B4" s="82" t="s">
        <v>135</v>
      </c>
      <c r="C4" s="82" t="s">
        <v>136</v>
      </c>
      <c r="D4" s="82" t="s">
        <v>264</v>
      </c>
      <c r="E4" s="82" t="str">
        <f>Tabulka1[[#This Row],[ID]]&amp;": "&amp;Tabulka1[[#This Row],[Typové podpůrné aktivum]]</f>
        <v>PO3: Webový server (HW)</v>
      </c>
      <c r="F4" s="82" t="s">
        <v>503</v>
      </c>
      <c r="G4" s="82" t="s">
        <v>369</v>
      </c>
      <c r="H4" s="82" t="s">
        <v>387</v>
      </c>
      <c r="I4" s="82" t="s">
        <v>365</v>
      </c>
      <c r="J4" s="82" t="s">
        <v>365</v>
      </c>
      <c r="K4" s="82" t="s">
        <v>169</v>
      </c>
      <c r="L4" s="82" t="s">
        <v>169</v>
      </c>
      <c r="M4" s="80">
        <f>IF('Hodnoty podpůrných aktiv'!D7&lt;5,1,IF(AND('Hodnoty podpůrných aktiv'!D7&lt;9,'Hodnoty podpůrných aktiv'!D7&gt;4),2,IF(AND('Hodnoty podpůrných aktiv'!D7&lt;13,'Hodnoty podpůrných aktiv'!D7&gt;8),3,4)))</f>
        <v>2</v>
      </c>
      <c r="N4" s="80">
        <f>IF('Hodnoty podpůrných aktiv'!E7&lt;5,1,IF(AND('Hodnoty podpůrných aktiv'!E7&lt;9,'Hodnoty podpůrných aktiv'!E7&gt;4),2,IF(AND('Hodnoty podpůrných aktiv'!E7&lt;13,'Hodnoty podpůrných aktiv'!E7&gt;8),3,4)))</f>
        <v>1</v>
      </c>
      <c r="O4" s="80">
        <f>IF('Hodnoty podpůrných aktiv'!F7&lt;5,1,IF(AND('Hodnoty podpůrných aktiv'!F7&lt;9,'Hodnoty podpůrných aktiv'!F7&gt;4),2,IF(AND('Hodnoty podpůrných aktiv'!F7&lt;13,'Hodnoty podpůrných aktiv'!F7&gt;8),3,4)))</f>
        <v>1</v>
      </c>
      <c r="P4" s="80">
        <f>IF('Hodnoty podpůrných aktiv'!G7&lt;5,1,IF(AND('Hodnoty podpůrných aktiv'!G7&lt;9,'Hodnoty podpůrných aktiv'!G7&gt;4),2,IF(AND('Hodnoty podpůrných aktiv'!G7&lt;13,'Hodnoty podpůrných aktiv'!G7&gt;8),3,4)))</f>
        <v>3</v>
      </c>
      <c r="Q4" s="78"/>
    </row>
    <row r="5" spans="1:17" ht="45" x14ac:dyDescent="0.25">
      <c r="A5" s="77" t="s">
        <v>103</v>
      </c>
      <c r="B5" s="78" t="s">
        <v>143</v>
      </c>
      <c r="C5" s="78" t="s">
        <v>144</v>
      </c>
      <c r="D5" s="78" t="s">
        <v>381</v>
      </c>
      <c r="E5" s="78" t="str">
        <f>Tabulka1[[#This Row],[ID]]&amp;": "&amp;Tabulka1[[#This Row],[Typové podpůrné aktivum]]</f>
        <v>PO4: Operační systém - aplikační server</v>
      </c>
      <c r="F5" s="78" t="s">
        <v>499</v>
      </c>
      <c r="G5" s="79" t="s">
        <v>369</v>
      </c>
      <c r="H5" s="79" t="s">
        <v>388</v>
      </c>
      <c r="I5" s="78" t="s">
        <v>365</v>
      </c>
      <c r="J5" s="78" t="s">
        <v>365</v>
      </c>
      <c r="K5" s="78" t="s">
        <v>169</v>
      </c>
      <c r="L5" s="78" t="s">
        <v>169</v>
      </c>
      <c r="M5" s="80">
        <f>IF('Hodnoty podpůrných aktiv'!D8&lt;5,1,IF(AND('Hodnoty podpůrných aktiv'!D8&lt;9,'Hodnoty podpůrných aktiv'!D8&gt;4),2,IF(AND('Hodnoty podpůrných aktiv'!D8&lt;13,'Hodnoty podpůrných aktiv'!D8&gt;8),3,4)))</f>
        <v>3</v>
      </c>
      <c r="N5" s="80">
        <f>IF('Hodnoty podpůrných aktiv'!E8&lt;5,1,IF(AND('Hodnoty podpůrných aktiv'!E8&lt;9,'Hodnoty podpůrných aktiv'!E8&gt;4),2,IF(AND('Hodnoty podpůrných aktiv'!E8&lt;13,'Hodnoty podpůrných aktiv'!E8&gt;8),3,4)))</f>
        <v>2</v>
      </c>
      <c r="O5" s="80">
        <f>IF('Hodnoty podpůrných aktiv'!F8&lt;5,1,IF(AND('Hodnoty podpůrných aktiv'!F8&lt;9,'Hodnoty podpůrných aktiv'!F8&gt;4),2,IF(AND('Hodnoty podpůrných aktiv'!F8&lt;13,'Hodnoty podpůrných aktiv'!F8&gt;8),3,4)))</f>
        <v>2</v>
      </c>
      <c r="P5" s="80">
        <f>IF('Hodnoty podpůrných aktiv'!G8&lt;5,1,IF(AND('Hodnoty podpůrných aktiv'!G8&lt;9,'Hodnoty podpůrných aktiv'!G8&gt;4),2,IF(AND('Hodnoty podpůrných aktiv'!G8&lt;13,'Hodnoty podpůrných aktiv'!G8&gt;8),3,4)))</f>
        <v>3</v>
      </c>
      <c r="Q5" s="78"/>
    </row>
    <row r="6" spans="1:17" ht="45" x14ac:dyDescent="0.25">
      <c r="A6" s="77" t="s">
        <v>104</v>
      </c>
      <c r="B6" s="78" t="s">
        <v>143</v>
      </c>
      <c r="C6" s="78" t="s">
        <v>144</v>
      </c>
      <c r="D6" s="78" t="s">
        <v>382</v>
      </c>
      <c r="E6" s="78" t="str">
        <f>Tabulka1[[#This Row],[ID]]&amp;": "&amp;Tabulka1[[#This Row],[Typové podpůrné aktivum]]</f>
        <v>PO5: Operační systém - databázový server</v>
      </c>
      <c r="F6" s="78" t="s">
        <v>500</v>
      </c>
      <c r="G6" s="79" t="s">
        <v>369</v>
      </c>
      <c r="H6" s="79" t="s">
        <v>388</v>
      </c>
      <c r="I6" s="78" t="s">
        <v>365</v>
      </c>
      <c r="J6" s="78" t="s">
        <v>365</v>
      </c>
      <c r="K6" s="78" t="s">
        <v>169</v>
      </c>
      <c r="L6" s="78" t="s">
        <v>169</v>
      </c>
      <c r="M6" s="80">
        <f>IF('Hodnoty podpůrných aktiv'!D9&lt;5,1,IF(AND('Hodnoty podpůrných aktiv'!D9&lt;9,'Hodnoty podpůrných aktiv'!D9&gt;4),2,IF(AND('Hodnoty podpůrných aktiv'!D9&lt;13,'Hodnoty podpůrných aktiv'!D9&gt;8),3,4)))</f>
        <v>3</v>
      </c>
      <c r="N6" s="80">
        <f>IF('Hodnoty podpůrných aktiv'!E9&lt;5,1,IF(AND('Hodnoty podpůrných aktiv'!E9&lt;9,'Hodnoty podpůrných aktiv'!E9&gt;4),2,IF(AND('Hodnoty podpůrných aktiv'!E9&lt;13,'Hodnoty podpůrných aktiv'!E9&gt;8),3,4)))</f>
        <v>2</v>
      </c>
      <c r="O6" s="80">
        <f>IF('Hodnoty podpůrných aktiv'!F9&lt;5,1,IF(AND('Hodnoty podpůrných aktiv'!F9&lt;9,'Hodnoty podpůrných aktiv'!F9&gt;4),2,IF(AND('Hodnoty podpůrných aktiv'!F9&lt;13,'Hodnoty podpůrných aktiv'!F9&gt;8),3,4)))</f>
        <v>2</v>
      </c>
      <c r="P6" s="80">
        <f>IF('Hodnoty podpůrných aktiv'!G9&lt;5,1,IF(AND('Hodnoty podpůrných aktiv'!G9&lt;9,'Hodnoty podpůrných aktiv'!G9&gt;4),2,IF(AND('Hodnoty podpůrných aktiv'!G9&lt;13,'Hodnoty podpůrných aktiv'!G9&gt;8),3,4)))</f>
        <v>3</v>
      </c>
      <c r="Q6" s="78"/>
    </row>
    <row r="7" spans="1:17" ht="45" x14ac:dyDescent="0.25">
      <c r="A7" s="77" t="s">
        <v>105</v>
      </c>
      <c r="B7" s="78" t="s">
        <v>143</v>
      </c>
      <c r="C7" s="78" t="s">
        <v>144</v>
      </c>
      <c r="D7" s="78" t="s">
        <v>383</v>
      </c>
      <c r="E7" s="78" t="str">
        <f>Tabulka1[[#This Row],[ID]]&amp;": "&amp;Tabulka1[[#This Row],[Typové podpůrné aktivum]]</f>
        <v>PO6: Operační systém - webový server</v>
      </c>
      <c r="F7" s="78" t="s">
        <v>500</v>
      </c>
      <c r="G7" s="79" t="s">
        <v>369</v>
      </c>
      <c r="H7" s="79" t="s">
        <v>388</v>
      </c>
      <c r="I7" s="78" t="s">
        <v>365</v>
      </c>
      <c r="J7" s="78" t="s">
        <v>365</v>
      </c>
      <c r="K7" s="78" t="s">
        <v>169</v>
      </c>
      <c r="L7" s="78" t="s">
        <v>169</v>
      </c>
      <c r="M7" s="80">
        <f>IF('Hodnoty podpůrných aktiv'!D10&lt;5,1,IF(AND('Hodnoty podpůrných aktiv'!D10&lt;9,'Hodnoty podpůrných aktiv'!D10&gt;4),2,IF(AND('Hodnoty podpůrných aktiv'!D10&lt;13,'Hodnoty podpůrných aktiv'!D10&gt;8),3,4)))</f>
        <v>2</v>
      </c>
      <c r="N7" s="80">
        <f>IF('Hodnoty podpůrných aktiv'!E10&lt;5,1,IF(AND('Hodnoty podpůrných aktiv'!E10&lt;9,'Hodnoty podpůrných aktiv'!E10&gt;4),2,IF(AND('Hodnoty podpůrných aktiv'!E10&lt;13,'Hodnoty podpůrných aktiv'!E10&gt;8),3,4)))</f>
        <v>1</v>
      </c>
      <c r="O7" s="80">
        <f>IF('Hodnoty podpůrných aktiv'!F10&lt;5,1,IF(AND('Hodnoty podpůrných aktiv'!F10&lt;9,'Hodnoty podpůrných aktiv'!F10&gt;4),2,IF(AND('Hodnoty podpůrných aktiv'!F10&lt;13,'Hodnoty podpůrných aktiv'!F10&gt;8),3,4)))</f>
        <v>1</v>
      </c>
      <c r="P7" s="80">
        <f>IF('Hodnoty podpůrných aktiv'!G10&lt;5,1,IF(AND('Hodnoty podpůrných aktiv'!G10&lt;9,'Hodnoty podpůrných aktiv'!G10&gt;4),2,IF(AND('Hodnoty podpůrných aktiv'!G10&lt;13,'Hodnoty podpůrných aktiv'!G10&gt;8),3,4)))</f>
        <v>3</v>
      </c>
      <c r="Q7" s="78"/>
    </row>
    <row r="8" spans="1:17" ht="45" x14ac:dyDescent="0.25">
      <c r="A8" s="77" t="s">
        <v>106</v>
      </c>
      <c r="B8" s="78" t="s">
        <v>143</v>
      </c>
      <c r="C8" s="78" t="s">
        <v>144</v>
      </c>
      <c r="D8" s="78" t="s">
        <v>259</v>
      </c>
      <c r="E8" s="78" t="str">
        <f>Tabulka1[[#This Row],[ID]]&amp;": "&amp;Tabulka1[[#This Row],[Typové podpůrné aktivum]]</f>
        <v>PO7: Aplikační server (licence)</v>
      </c>
      <c r="F8" s="78" t="s">
        <v>499</v>
      </c>
      <c r="G8" s="79" t="s">
        <v>369</v>
      </c>
      <c r="H8" s="79" t="s">
        <v>388</v>
      </c>
      <c r="I8" s="78" t="s">
        <v>364</v>
      </c>
      <c r="J8" s="78" t="s">
        <v>364</v>
      </c>
      <c r="K8" s="78" t="s">
        <v>169</v>
      </c>
      <c r="L8" s="78" t="s">
        <v>169</v>
      </c>
      <c r="M8" s="80">
        <f>IF('Hodnoty podpůrných aktiv'!D11&lt;5,1,IF(AND('Hodnoty podpůrných aktiv'!D11&lt;9,'Hodnoty podpůrných aktiv'!D11&gt;4),2,IF(AND('Hodnoty podpůrných aktiv'!D11&lt;13,'Hodnoty podpůrných aktiv'!D11&gt;8),3,4)))</f>
        <v>3</v>
      </c>
      <c r="N8" s="80">
        <f>IF('Hodnoty podpůrných aktiv'!E11&lt;5,1,IF(AND('Hodnoty podpůrných aktiv'!E11&lt;9,'Hodnoty podpůrných aktiv'!E11&gt;4),2,IF(AND('Hodnoty podpůrných aktiv'!E11&lt;13,'Hodnoty podpůrných aktiv'!E11&gt;8),3,4)))</f>
        <v>2</v>
      </c>
      <c r="O8" s="80">
        <f>IF('Hodnoty podpůrných aktiv'!F11&lt;5,1,IF(AND('Hodnoty podpůrných aktiv'!F11&lt;9,'Hodnoty podpůrných aktiv'!F11&gt;4),2,IF(AND('Hodnoty podpůrných aktiv'!F11&lt;13,'Hodnoty podpůrných aktiv'!F11&gt;8),3,4)))</f>
        <v>2</v>
      </c>
      <c r="P8" s="80">
        <f>IF('Hodnoty podpůrných aktiv'!G11&lt;5,1,IF(AND('Hodnoty podpůrných aktiv'!G11&lt;9,'Hodnoty podpůrných aktiv'!G11&gt;4),2,IF(AND('Hodnoty podpůrných aktiv'!G11&lt;13,'Hodnoty podpůrných aktiv'!G11&gt;8),3,4)))</f>
        <v>3</v>
      </c>
      <c r="Q8" s="78"/>
    </row>
    <row r="9" spans="1:17" ht="45" x14ac:dyDescent="0.25">
      <c r="A9" s="77" t="s">
        <v>107</v>
      </c>
      <c r="B9" s="78" t="s">
        <v>143</v>
      </c>
      <c r="C9" s="78" t="s">
        <v>144</v>
      </c>
      <c r="D9" s="78" t="s">
        <v>263</v>
      </c>
      <c r="E9" s="78" t="str">
        <f>Tabulka1[[#This Row],[ID]]&amp;": "&amp;Tabulka1[[#This Row],[Typové podpůrné aktivum]]</f>
        <v>PO8: Databázový server (licence)</v>
      </c>
      <c r="F9" s="78" t="s">
        <v>500</v>
      </c>
      <c r="G9" s="79" t="s">
        <v>369</v>
      </c>
      <c r="H9" s="79" t="s">
        <v>388</v>
      </c>
      <c r="I9" s="78" t="s">
        <v>364</v>
      </c>
      <c r="J9" s="78" t="s">
        <v>364</v>
      </c>
      <c r="K9" s="78" t="s">
        <v>169</v>
      </c>
      <c r="L9" s="78" t="s">
        <v>169</v>
      </c>
      <c r="M9" s="80">
        <f>IF('Hodnoty podpůrných aktiv'!D12&lt;5,1,IF(AND('Hodnoty podpůrných aktiv'!D12&lt;9,'Hodnoty podpůrných aktiv'!D12&gt;4),2,IF(AND('Hodnoty podpůrných aktiv'!D12&lt;13,'Hodnoty podpůrných aktiv'!D12&gt;8),3,4)))</f>
        <v>3</v>
      </c>
      <c r="N9" s="80">
        <f>IF('Hodnoty podpůrných aktiv'!E12&lt;5,1,IF(AND('Hodnoty podpůrných aktiv'!E12&lt;9,'Hodnoty podpůrných aktiv'!E12&gt;4),2,IF(AND('Hodnoty podpůrných aktiv'!E12&lt;13,'Hodnoty podpůrných aktiv'!E12&gt;8),3,4)))</f>
        <v>2</v>
      </c>
      <c r="O9" s="80">
        <f>IF('Hodnoty podpůrných aktiv'!F12&lt;5,1,IF(AND('Hodnoty podpůrných aktiv'!F12&lt;9,'Hodnoty podpůrných aktiv'!F12&gt;4),2,IF(AND('Hodnoty podpůrných aktiv'!F12&lt;13,'Hodnoty podpůrných aktiv'!F12&gt;8),3,4)))</f>
        <v>2</v>
      </c>
      <c r="P9" s="80">
        <f>IF('Hodnoty podpůrných aktiv'!G12&lt;5,1,IF(AND('Hodnoty podpůrných aktiv'!G12&lt;9,'Hodnoty podpůrných aktiv'!G12&gt;4),2,IF(AND('Hodnoty podpůrných aktiv'!G12&lt;13,'Hodnoty podpůrných aktiv'!G12&gt;8),3,4)))</f>
        <v>3</v>
      </c>
      <c r="Q9" s="78"/>
    </row>
    <row r="10" spans="1:17" ht="45" x14ac:dyDescent="0.25">
      <c r="A10" s="77" t="s">
        <v>108</v>
      </c>
      <c r="B10" s="78" t="s">
        <v>143</v>
      </c>
      <c r="C10" s="78" t="s">
        <v>144</v>
      </c>
      <c r="D10" s="78" t="s">
        <v>265</v>
      </c>
      <c r="E10" s="78" t="str">
        <f>Tabulka1[[#This Row],[ID]]&amp;": "&amp;Tabulka1[[#This Row],[Typové podpůrné aktivum]]</f>
        <v>PO9: Webový server (licence)</v>
      </c>
      <c r="F10" s="78" t="s">
        <v>500</v>
      </c>
      <c r="G10" s="79" t="s">
        <v>369</v>
      </c>
      <c r="H10" s="79" t="s">
        <v>388</v>
      </c>
      <c r="I10" s="78" t="s">
        <v>364</v>
      </c>
      <c r="J10" s="78" t="s">
        <v>364</v>
      </c>
      <c r="K10" s="78" t="s">
        <v>169</v>
      </c>
      <c r="L10" s="78" t="s">
        <v>169</v>
      </c>
      <c r="M10" s="80">
        <f>IF('Hodnoty podpůrných aktiv'!D13&lt;5,1,IF(AND('Hodnoty podpůrných aktiv'!D13&lt;9,'Hodnoty podpůrných aktiv'!D13&gt;4),2,IF(AND('Hodnoty podpůrných aktiv'!D13&lt;13,'Hodnoty podpůrných aktiv'!D13&gt;8),3,4)))</f>
        <v>2</v>
      </c>
      <c r="N10" s="80">
        <f>IF('Hodnoty podpůrných aktiv'!E13&lt;5,1,IF(AND('Hodnoty podpůrných aktiv'!E13&lt;9,'Hodnoty podpůrných aktiv'!E13&gt;4),2,IF(AND('Hodnoty podpůrných aktiv'!E13&lt;13,'Hodnoty podpůrných aktiv'!E13&gt;8),3,4)))</f>
        <v>1</v>
      </c>
      <c r="O10" s="80">
        <f>IF('Hodnoty podpůrných aktiv'!F13&lt;5,1,IF(AND('Hodnoty podpůrných aktiv'!F13&lt;9,'Hodnoty podpůrných aktiv'!F13&gt;4),2,IF(AND('Hodnoty podpůrných aktiv'!F13&lt;13,'Hodnoty podpůrných aktiv'!F13&gt;8),3,4)))</f>
        <v>1</v>
      </c>
      <c r="P10" s="80">
        <f>IF('Hodnoty podpůrných aktiv'!G13&lt;5,1,IF(AND('Hodnoty podpůrných aktiv'!G13&lt;9,'Hodnoty podpůrných aktiv'!G13&gt;4),2,IF(AND('Hodnoty podpůrných aktiv'!G13&lt;13,'Hodnoty podpůrných aktiv'!G13&gt;8),3,4)))</f>
        <v>3</v>
      </c>
      <c r="Q10" s="78"/>
    </row>
    <row r="11" spans="1:17" ht="45" x14ac:dyDescent="0.25">
      <c r="A11" s="77" t="s">
        <v>109</v>
      </c>
      <c r="B11" s="78" t="s">
        <v>143</v>
      </c>
      <c r="C11" s="78" t="s">
        <v>144</v>
      </c>
      <c r="D11" s="78" t="s">
        <v>258</v>
      </c>
      <c r="E11" s="78" t="str">
        <f>Tabulka1[[#This Row],[ID]]&amp;": "&amp;Tabulka1[[#This Row],[Typové podpůrné aktivum]]</f>
        <v>PO10: Aplikační server (SW)</v>
      </c>
      <c r="F11" s="78" t="s">
        <v>501</v>
      </c>
      <c r="G11" s="79" t="s">
        <v>369</v>
      </c>
      <c r="H11" s="79" t="s">
        <v>388</v>
      </c>
      <c r="I11" s="78" t="s">
        <v>364</v>
      </c>
      <c r="J11" s="78" t="s">
        <v>364</v>
      </c>
      <c r="K11" s="78" t="s">
        <v>169</v>
      </c>
      <c r="L11" s="78" t="s">
        <v>169</v>
      </c>
      <c r="M11" s="80">
        <f>IF('Hodnoty podpůrných aktiv'!D14&lt;5,1,IF(AND('Hodnoty podpůrných aktiv'!D14&lt;9,'Hodnoty podpůrných aktiv'!D14&gt;4),2,IF(AND('Hodnoty podpůrných aktiv'!D14&lt;13,'Hodnoty podpůrných aktiv'!D14&gt;8),3,4)))</f>
        <v>3</v>
      </c>
      <c r="N11" s="80">
        <f>IF('Hodnoty podpůrných aktiv'!E14&lt;5,1,IF(AND('Hodnoty podpůrných aktiv'!E14&lt;9,'Hodnoty podpůrných aktiv'!E14&gt;4),2,IF(AND('Hodnoty podpůrných aktiv'!E14&lt;13,'Hodnoty podpůrných aktiv'!E14&gt;8),3,4)))</f>
        <v>2</v>
      </c>
      <c r="O11" s="80">
        <f>IF('Hodnoty podpůrných aktiv'!F14&lt;5,1,IF(AND('Hodnoty podpůrných aktiv'!F14&lt;9,'Hodnoty podpůrných aktiv'!F14&gt;4),2,IF(AND('Hodnoty podpůrných aktiv'!F14&lt;13,'Hodnoty podpůrných aktiv'!F14&gt;8),3,4)))</f>
        <v>2</v>
      </c>
      <c r="P11" s="80">
        <f>IF('Hodnoty podpůrných aktiv'!G14&lt;5,1,IF(AND('Hodnoty podpůrných aktiv'!G14&lt;9,'Hodnoty podpůrných aktiv'!G14&gt;4),2,IF(AND('Hodnoty podpůrných aktiv'!G14&lt;13,'Hodnoty podpůrných aktiv'!G14&gt;8),3,4)))</f>
        <v>3</v>
      </c>
      <c r="Q11" s="78"/>
    </row>
    <row r="12" spans="1:17" ht="45" x14ac:dyDescent="0.25">
      <c r="A12" s="77" t="s">
        <v>110</v>
      </c>
      <c r="B12" s="78" t="s">
        <v>143</v>
      </c>
      <c r="C12" s="78" t="s">
        <v>144</v>
      </c>
      <c r="D12" s="78" t="s">
        <v>262</v>
      </c>
      <c r="E12" s="78" t="str">
        <f>Tabulka1[[#This Row],[ID]]&amp;": "&amp;Tabulka1[[#This Row],[Typové podpůrné aktivum]]</f>
        <v>PO11: Databázový server (SW)</v>
      </c>
      <c r="F12" s="78" t="s">
        <v>502</v>
      </c>
      <c r="G12" s="79" t="s">
        <v>369</v>
      </c>
      <c r="H12" s="79" t="s">
        <v>388</v>
      </c>
      <c r="I12" s="78" t="s">
        <v>364</v>
      </c>
      <c r="J12" s="78" t="s">
        <v>364</v>
      </c>
      <c r="K12" s="78" t="s">
        <v>169</v>
      </c>
      <c r="L12" s="78" t="s">
        <v>169</v>
      </c>
      <c r="M12" s="80">
        <f>IF('Hodnoty podpůrných aktiv'!D15&lt;5,1,IF(AND('Hodnoty podpůrných aktiv'!D15&lt;9,'Hodnoty podpůrných aktiv'!D15&gt;4),2,IF(AND('Hodnoty podpůrných aktiv'!D15&lt;13,'Hodnoty podpůrných aktiv'!D15&gt;8),3,4)))</f>
        <v>3</v>
      </c>
      <c r="N12" s="80">
        <f>IF('Hodnoty podpůrných aktiv'!E15&lt;5,1,IF(AND('Hodnoty podpůrných aktiv'!E15&lt;9,'Hodnoty podpůrných aktiv'!E15&gt;4),2,IF(AND('Hodnoty podpůrných aktiv'!E15&lt;13,'Hodnoty podpůrných aktiv'!E15&gt;8),3,4)))</f>
        <v>2</v>
      </c>
      <c r="O12" s="80">
        <f>IF('Hodnoty podpůrných aktiv'!F15&lt;5,1,IF(AND('Hodnoty podpůrných aktiv'!F15&lt;9,'Hodnoty podpůrných aktiv'!F15&gt;4),2,IF(AND('Hodnoty podpůrných aktiv'!F15&lt;13,'Hodnoty podpůrných aktiv'!F15&gt;8),3,4)))</f>
        <v>2</v>
      </c>
      <c r="P12" s="80">
        <f>IF('Hodnoty podpůrných aktiv'!G15&lt;5,1,IF(AND('Hodnoty podpůrných aktiv'!G15&lt;9,'Hodnoty podpůrných aktiv'!G15&gt;4),2,IF(AND('Hodnoty podpůrných aktiv'!G15&lt;13,'Hodnoty podpůrných aktiv'!G15&gt;8),3,4)))</f>
        <v>3</v>
      </c>
      <c r="Q12" s="78"/>
    </row>
    <row r="13" spans="1:17" ht="45" x14ac:dyDescent="0.25">
      <c r="A13" s="77" t="s">
        <v>111</v>
      </c>
      <c r="B13" s="78" t="s">
        <v>143</v>
      </c>
      <c r="C13" s="78" t="s">
        <v>144</v>
      </c>
      <c r="D13" s="78" t="s">
        <v>267</v>
      </c>
      <c r="E13" s="78" t="str">
        <f>Tabulka1[[#This Row],[ID]]&amp;": "&amp;Tabulka1[[#This Row],[Typové podpůrné aktivum]]</f>
        <v>PO12: Webový server (SW)</v>
      </c>
      <c r="F13" s="78" t="s">
        <v>502</v>
      </c>
      <c r="G13" s="79" t="s">
        <v>369</v>
      </c>
      <c r="H13" s="79" t="s">
        <v>388</v>
      </c>
      <c r="I13" s="78" t="s">
        <v>364</v>
      </c>
      <c r="J13" s="78" t="s">
        <v>364</v>
      </c>
      <c r="K13" s="78" t="s">
        <v>169</v>
      </c>
      <c r="L13" s="78" t="s">
        <v>169</v>
      </c>
      <c r="M13" s="80">
        <f>IF('Hodnoty podpůrných aktiv'!D16&lt;5,1,IF(AND('Hodnoty podpůrných aktiv'!D16&lt;9,'Hodnoty podpůrných aktiv'!D16&gt;4),2,IF(AND('Hodnoty podpůrných aktiv'!D16&lt;13,'Hodnoty podpůrných aktiv'!D16&gt;8),3,4)))</f>
        <v>2</v>
      </c>
      <c r="N13" s="80">
        <f>IF('Hodnoty podpůrných aktiv'!E16&lt;5,1,IF(AND('Hodnoty podpůrných aktiv'!E16&lt;9,'Hodnoty podpůrných aktiv'!E16&gt;4),2,IF(AND('Hodnoty podpůrných aktiv'!E16&lt;13,'Hodnoty podpůrných aktiv'!E16&gt;8),3,4)))</f>
        <v>1</v>
      </c>
      <c r="O13" s="80">
        <f>IF('Hodnoty podpůrných aktiv'!F16&lt;5,1,IF(AND('Hodnoty podpůrných aktiv'!F16&lt;9,'Hodnoty podpůrných aktiv'!F16&gt;4),2,IF(AND('Hodnoty podpůrných aktiv'!F16&lt;13,'Hodnoty podpůrných aktiv'!F16&gt;8),3,4)))</f>
        <v>1</v>
      </c>
      <c r="P13" s="80">
        <f>IF('Hodnoty podpůrných aktiv'!G16&lt;5,1,IF(AND('Hodnoty podpůrných aktiv'!G16&lt;9,'Hodnoty podpůrných aktiv'!G16&gt;4),2,IF(AND('Hodnoty podpůrných aktiv'!G16&lt;13,'Hodnoty podpůrných aktiv'!G16&gt;8),3,4)))</f>
        <v>3</v>
      </c>
      <c r="Q13" s="78"/>
    </row>
    <row r="14" spans="1:17" ht="101.25" customHeight="1" x14ac:dyDescent="0.25">
      <c r="A14" s="77" t="s">
        <v>112</v>
      </c>
      <c r="B14" s="78" t="s">
        <v>164</v>
      </c>
      <c r="C14" s="78" t="s">
        <v>357</v>
      </c>
      <c r="D14" s="78" t="s">
        <v>358</v>
      </c>
      <c r="E14" s="78" t="str">
        <f>Tabulka1[[#This Row],[ID]]&amp;": "&amp;Tabulka1[[#This Row],[Typové podpůrné aktivum]]</f>
        <v>PO13: Dodavatel A</v>
      </c>
      <c r="F14" s="78" t="s">
        <v>557</v>
      </c>
      <c r="G14" s="79" t="s">
        <v>369</v>
      </c>
      <c r="H14" s="79" t="s">
        <v>389</v>
      </c>
      <c r="I14" s="78" t="s">
        <v>364</v>
      </c>
      <c r="J14" s="78" t="s">
        <v>364</v>
      </c>
      <c r="K14" s="78" t="s">
        <v>356</v>
      </c>
      <c r="L14" s="78" t="s">
        <v>169</v>
      </c>
      <c r="M14" s="80">
        <f>IF('Hodnoty podpůrných aktiv'!D17&lt;5,1,IF(AND('Hodnoty podpůrných aktiv'!D17&lt;9,'Hodnoty podpůrných aktiv'!D17&gt;4),2,IF(AND('Hodnoty podpůrných aktiv'!D17&lt;13,'Hodnoty podpůrných aktiv'!D17&gt;8),3,4)))</f>
        <v>3</v>
      </c>
      <c r="N14" s="80">
        <f>IF('Hodnoty podpůrných aktiv'!E17&lt;5,1,IF(AND('Hodnoty podpůrných aktiv'!E17&lt;9,'Hodnoty podpůrných aktiv'!E17&gt;4),2,IF(AND('Hodnoty podpůrných aktiv'!E17&lt;13,'Hodnoty podpůrných aktiv'!E17&gt;8),3,4)))</f>
        <v>3</v>
      </c>
      <c r="O14" s="80">
        <f>IF('Hodnoty podpůrných aktiv'!F17&lt;5,1,IF(AND('Hodnoty podpůrných aktiv'!F17&lt;9,'Hodnoty podpůrných aktiv'!F17&gt;4),2,IF(AND('Hodnoty podpůrných aktiv'!F17&lt;13,'Hodnoty podpůrných aktiv'!F17&gt;8),3,4)))</f>
        <v>3</v>
      </c>
      <c r="P14" s="80">
        <f>IF('Hodnoty podpůrných aktiv'!G17&lt;5,1,IF(AND('Hodnoty podpůrných aktiv'!G17&lt;9,'Hodnoty podpůrných aktiv'!G17&gt;4),2,IF(AND('Hodnoty podpůrných aktiv'!G17&lt;13,'Hodnoty podpůrných aktiv'!G17&gt;8),3,4)))</f>
        <v>3</v>
      </c>
      <c r="Q14" s="78"/>
    </row>
    <row r="15" spans="1:17" ht="45" x14ac:dyDescent="0.25">
      <c r="A15" s="77" t="s">
        <v>113</v>
      </c>
      <c r="B15" s="78" t="s">
        <v>160</v>
      </c>
      <c r="C15" s="78" t="s">
        <v>161</v>
      </c>
      <c r="D15" s="78" t="s">
        <v>187</v>
      </c>
      <c r="E15" s="78" t="str">
        <f>Tabulka1[[#This Row],[ID]]&amp;": "&amp;Tabulka1[[#This Row],[Typové podpůrné aktivum]]</f>
        <v>PO14: Uživatel - interní</v>
      </c>
      <c r="F15" s="78" t="s">
        <v>190</v>
      </c>
      <c r="G15" s="79" t="s">
        <v>368</v>
      </c>
      <c r="H15" s="79" t="s">
        <v>368</v>
      </c>
      <c r="I15" s="78" t="s">
        <v>364</v>
      </c>
      <c r="J15" s="78" t="s">
        <v>364</v>
      </c>
      <c r="K15" s="78" t="s">
        <v>169</v>
      </c>
      <c r="L15" s="78" t="s">
        <v>169</v>
      </c>
      <c r="M15" s="80">
        <f>IF('Hodnoty podpůrných aktiv'!D18&lt;5,1,IF(AND('Hodnoty podpůrných aktiv'!D18&lt;9,'Hodnoty podpůrných aktiv'!D18&gt;4),2,IF(AND('Hodnoty podpůrných aktiv'!D18&lt;13,'Hodnoty podpůrných aktiv'!D18&gt;8),3,4)))</f>
        <v>1</v>
      </c>
      <c r="N15" s="80">
        <f>IF('Hodnoty podpůrných aktiv'!E18&lt;5,1,IF(AND('Hodnoty podpůrných aktiv'!E18&lt;9,'Hodnoty podpůrných aktiv'!E18&gt;4),2,IF(AND('Hodnoty podpůrných aktiv'!E18&lt;13,'Hodnoty podpůrných aktiv'!E18&gt;8),3,4)))</f>
        <v>1</v>
      </c>
      <c r="O15" s="80">
        <f>IF('Hodnoty podpůrných aktiv'!F18&lt;5,1,IF(AND('Hodnoty podpůrných aktiv'!F18&lt;9,'Hodnoty podpůrných aktiv'!F18&gt;4),2,IF(AND('Hodnoty podpůrných aktiv'!F18&lt;13,'Hodnoty podpůrných aktiv'!F18&gt;8),3,4)))</f>
        <v>3</v>
      </c>
      <c r="P15" s="80">
        <f>IF('Hodnoty podpůrných aktiv'!G18&lt;5,1,IF(AND('Hodnoty podpůrných aktiv'!G18&lt;9,'Hodnoty podpůrných aktiv'!G18&gt;4),2,IF(AND('Hodnoty podpůrných aktiv'!G18&lt;13,'Hodnoty podpůrných aktiv'!G18&gt;8),3,4)))</f>
        <v>3</v>
      </c>
      <c r="Q15" s="78"/>
    </row>
    <row r="16" spans="1:17" ht="45" x14ac:dyDescent="0.25">
      <c r="A16" s="77" t="s">
        <v>114</v>
      </c>
      <c r="B16" s="78" t="s">
        <v>160</v>
      </c>
      <c r="C16" s="78" t="s">
        <v>161</v>
      </c>
      <c r="D16" s="78" t="s">
        <v>188</v>
      </c>
      <c r="E16" s="78" t="str">
        <f>Tabulka1[[#This Row],[ID]]&amp;": "&amp;Tabulka1[[#This Row],[Typové podpůrné aktivum]]</f>
        <v>PO15: Uživatel - žadatel</v>
      </c>
      <c r="F16" s="78" t="s">
        <v>191</v>
      </c>
      <c r="G16" s="79" t="s">
        <v>368</v>
      </c>
      <c r="H16" s="79" t="s">
        <v>371</v>
      </c>
      <c r="I16" s="78" t="s">
        <v>364</v>
      </c>
      <c r="J16" s="78" t="s">
        <v>364</v>
      </c>
      <c r="K16" s="78" t="s">
        <v>170</v>
      </c>
      <c r="L16" s="78" t="s">
        <v>219</v>
      </c>
      <c r="M16" s="80">
        <f>IF('Hodnoty podpůrných aktiv'!D19&lt;5,1,IF(AND('Hodnoty podpůrných aktiv'!D19&lt;9,'Hodnoty podpůrných aktiv'!D19&gt;4),2,IF(AND('Hodnoty podpůrných aktiv'!D19&lt;13,'Hodnoty podpůrných aktiv'!D19&gt;8),3,4)))</f>
        <v>1</v>
      </c>
      <c r="N16" s="80">
        <f>IF('Hodnoty podpůrných aktiv'!E19&lt;5,1,IF(AND('Hodnoty podpůrných aktiv'!E19&lt;9,'Hodnoty podpůrných aktiv'!E19&gt;4),2,IF(AND('Hodnoty podpůrných aktiv'!E19&lt;13,'Hodnoty podpůrných aktiv'!E19&gt;8),3,4)))</f>
        <v>1</v>
      </c>
      <c r="O16" s="80">
        <f>IF('Hodnoty podpůrných aktiv'!F19&lt;5,1,IF(AND('Hodnoty podpůrných aktiv'!F19&lt;9,'Hodnoty podpůrných aktiv'!F19&gt;4),2,IF(AND('Hodnoty podpůrných aktiv'!F19&lt;13,'Hodnoty podpůrných aktiv'!F19&gt;8),3,4)))</f>
        <v>3</v>
      </c>
      <c r="P16" s="80">
        <f>IF('Hodnoty podpůrných aktiv'!G19&lt;5,1,IF(AND('Hodnoty podpůrných aktiv'!G19&lt;9,'Hodnoty podpůrných aktiv'!G19&gt;4),2,IF(AND('Hodnoty podpůrných aktiv'!G19&lt;13,'Hodnoty podpůrných aktiv'!G19&gt;8),3,4)))</f>
        <v>3</v>
      </c>
      <c r="Q16" s="78"/>
    </row>
    <row r="17" spans="1:17" ht="69.75" customHeight="1" x14ac:dyDescent="0.25">
      <c r="A17" s="77" t="s">
        <v>115</v>
      </c>
      <c r="B17" s="78" t="s">
        <v>160</v>
      </c>
      <c r="C17" s="78" t="s">
        <v>161</v>
      </c>
      <c r="D17" s="78" t="s">
        <v>189</v>
      </c>
      <c r="E17" s="78" t="str">
        <f>Tabulka1[[#This Row],[ID]]&amp;": "&amp;Tabulka1[[#This Row],[Typové podpůrné aktivum]]</f>
        <v>PO16: Uživatel - veřejnost</v>
      </c>
      <c r="F17" s="78" t="s">
        <v>192</v>
      </c>
      <c r="G17" s="79"/>
      <c r="H17" s="79"/>
      <c r="I17" s="78"/>
      <c r="J17" s="78"/>
      <c r="K17" s="78" t="s">
        <v>170</v>
      </c>
      <c r="L17" s="78" t="s">
        <v>352</v>
      </c>
      <c r="M17" s="80">
        <f>IF('Hodnoty podpůrných aktiv'!D20&lt;5,1,IF(AND('Hodnoty podpůrných aktiv'!D20&lt;9,'Hodnoty podpůrných aktiv'!D20&gt;4),2,IF(AND('Hodnoty podpůrných aktiv'!D20&lt;13,'Hodnoty podpůrných aktiv'!D20&gt;8),3,4)))</f>
        <v>1</v>
      </c>
      <c r="N17" s="80">
        <f>IF('Hodnoty podpůrných aktiv'!E20&lt;5,1,IF(AND('Hodnoty podpůrných aktiv'!E20&lt;9,'Hodnoty podpůrných aktiv'!E20&gt;4),2,IF(AND('Hodnoty podpůrných aktiv'!E20&lt;13,'Hodnoty podpůrných aktiv'!E20&gt;8),3,4)))</f>
        <v>1</v>
      </c>
      <c r="O17" s="80">
        <f>IF('Hodnoty podpůrných aktiv'!F20&lt;5,1,IF(AND('Hodnoty podpůrných aktiv'!F20&lt;9,'Hodnoty podpůrných aktiv'!F20&gt;4),2,IF(AND('Hodnoty podpůrných aktiv'!F20&lt;13,'Hodnoty podpůrných aktiv'!F20&gt;8),3,4)))</f>
        <v>1</v>
      </c>
      <c r="P17" s="80">
        <f>IF('Hodnoty podpůrných aktiv'!G20&lt;5,1,IF(AND('Hodnoty podpůrných aktiv'!G20&lt;9,'Hodnoty podpůrných aktiv'!G20&gt;4),2,IF(AND('Hodnoty podpůrných aktiv'!G20&lt;13,'Hodnoty podpůrných aktiv'!G20&gt;8),3,4)))</f>
        <v>1</v>
      </c>
      <c r="Q17" s="78" t="s">
        <v>492</v>
      </c>
    </row>
    <row r="18" spans="1:17" ht="30" x14ac:dyDescent="0.25">
      <c r="A18" s="77" t="s">
        <v>116</v>
      </c>
      <c r="B18" s="78" t="s">
        <v>160</v>
      </c>
      <c r="C18" s="78" t="s">
        <v>162</v>
      </c>
      <c r="D18" s="78" t="s">
        <v>354</v>
      </c>
      <c r="E18" s="78" t="str">
        <f>Tabulka1[[#This Row],[ID]]&amp;": "&amp;Tabulka1[[#This Row],[Typové podpůrné aktivum]]</f>
        <v>PO17: Administrátor - interní</v>
      </c>
      <c r="F18" s="78" t="s">
        <v>379</v>
      </c>
      <c r="G18" s="79" t="s">
        <v>369</v>
      </c>
      <c r="H18" s="79" t="s">
        <v>369</v>
      </c>
      <c r="I18" s="78"/>
      <c r="J18" s="78"/>
      <c r="K18" s="78" t="s">
        <v>169</v>
      </c>
      <c r="L18" s="78" t="s">
        <v>169</v>
      </c>
      <c r="M18" s="80">
        <f>IF('Hodnoty podpůrných aktiv'!D21&lt;5,1,IF(AND('Hodnoty podpůrných aktiv'!D21&lt;9,'Hodnoty podpůrných aktiv'!D21&gt;4),2,IF(AND('Hodnoty podpůrných aktiv'!D21&lt;13,'Hodnoty podpůrných aktiv'!D21&gt;8),3,4)))</f>
        <v>3</v>
      </c>
      <c r="N18" s="83">
        <f>IF('Hodnoty podpůrných aktiv'!E21&lt;5,1,IF(AND('Hodnoty podpůrných aktiv'!E21&lt;9,'Hodnoty podpůrných aktiv'!E21&gt;4),2,IF(AND('Hodnoty podpůrných aktiv'!E21&lt;13,'Hodnoty podpůrných aktiv'!E21&gt;8),3,4)))</f>
        <v>4</v>
      </c>
      <c r="O18" s="80">
        <f>IF('Hodnoty podpůrných aktiv'!F21&lt;5,1,IF(AND('Hodnoty podpůrných aktiv'!F21&lt;9,'Hodnoty podpůrných aktiv'!F21&gt;4),2,IF(AND('Hodnoty podpůrných aktiv'!F21&lt;13,'Hodnoty podpůrných aktiv'!F21&gt;8),3,4)))</f>
        <v>3</v>
      </c>
      <c r="P18" s="80">
        <f>IF('Hodnoty podpůrných aktiv'!G21&lt;5,1,IF(AND('Hodnoty podpůrných aktiv'!G21&lt;9,'Hodnoty podpůrných aktiv'!G21&gt;4),2,IF(AND('Hodnoty podpůrných aktiv'!G21&lt;13,'Hodnoty podpůrných aktiv'!G21&gt;8),3,4)))</f>
        <v>3</v>
      </c>
      <c r="Q18" s="78"/>
    </row>
    <row r="19" spans="1:17" ht="30" x14ac:dyDescent="0.25">
      <c r="A19" s="77" t="s">
        <v>117</v>
      </c>
      <c r="B19" s="78" t="s">
        <v>160</v>
      </c>
      <c r="C19" s="78" t="s">
        <v>162</v>
      </c>
      <c r="D19" s="78" t="s">
        <v>355</v>
      </c>
      <c r="E19" s="84" t="str">
        <f>Tabulka1[[#This Row],[ID]]&amp;": "&amp;Tabulka1[[#This Row],[Typové podpůrné aktivum]]</f>
        <v>PO18: Administrátor - externí</v>
      </c>
      <c r="F19" s="78" t="s">
        <v>378</v>
      </c>
      <c r="G19" s="79" t="s">
        <v>369</v>
      </c>
      <c r="H19" s="79" t="s">
        <v>369</v>
      </c>
      <c r="I19" s="78" t="s">
        <v>380</v>
      </c>
      <c r="J19" s="78" t="s">
        <v>380</v>
      </c>
      <c r="K19" s="78" t="s">
        <v>169</v>
      </c>
      <c r="L19" s="78" t="s">
        <v>169</v>
      </c>
      <c r="M19" s="80">
        <f>IF('Hodnoty podpůrných aktiv'!D22&lt;5,1,IF(AND('Hodnoty podpůrných aktiv'!D22&lt;9,'Hodnoty podpůrných aktiv'!D22&gt;4),2,IF(AND('Hodnoty podpůrných aktiv'!D22&lt;13,'Hodnoty podpůrných aktiv'!D22&gt;8),3,4)))</f>
        <v>3</v>
      </c>
      <c r="N19" s="83">
        <f>IF('Hodnoty podpůrných aktiv'!E22&lt;5,1,IF(AND('Hodnoty podpůrných aktiv'!E22&lt;9,'Hodnoty podpůrných aktiv'!E22&gt;4),2,IF(AND('Hodnoty podpůrných aktiv'!E22&lt;13,'Hodnoty podpůrných aktiv'!E22&gt;8),3,4)))</f>
        <v>4</v>
      </c>
      <c r="O19" s="80">
        <f>IF('Hodnoty podpůrných aktiv'!F22&lt;5,1,IF(AND('Hodnoty podpůrných aktiv'!F22&lt;9,'Hodnoty podpůrných aktiv'!F22&gt;4),2,IF(AND('Hodnoty podpůrných aktiv'!F22&lt;13,'Hodnoty podpůrných aktiv'!F22&gt;8),3,4)))</f>
        <v>3</v>
      </c>
      <c r="P19" s="80">
        <f>IF('Hodnoty podpůrných aktiv'!G22&lt;5,1,IF(AND('Hodnoty podpůrných aktiv'!G22&lt;9,'Hodnoty podpůrných aktiv'!G22&gt;4),2,IF(AND('Hodnoty podpůrných aktiv'!G22&lt;13,'Hodnoty podpůrných aktiv'!G22&gt;8),3,4)))</f>
        <v>3</v>
      </c>
      <c r="Q19" s="79"/>
    </row>
    <row r="20" spans="1:17" ht="45" x14ac:dyDescent="0.25">
      <c r="A20" s="77" t="s">
        <v>118</v>
      </c>
      <c r="B20" s="78" t="s">
        <v>214</v>
      </c>
      <c r="C20" s="78" t="s">
        <v>215</v>
      </c>
      <c r="D20" s="78" t="s">
        <v>149</v>
      </c>
      <c r="E20" s="78" t="str">
        <f>Tabulka1[[#This Row],[ID]]&amp;": "&amp;Tabulka1[[#This Row],[Typové podpůrné aktivum]]</f>
        <v>PO19: Autentizační a autorizační aplikace</v>
      </c>
      <c r="F20" s="78" t="s">
        <v>193</v>
      </c>
      <c r="G20" s="79" t="s">
        <v>369</v>
      </c>
      <c r="H20" s="79" t="s">
        <v>388</v>
      </c>
      <c r="I20" s="78" t="s">
        <v>364</v>
      </c>
      <c r="J20" s="78" t="s">
        <v>364</v>
      </c>
      <c r="K20" s="78" t="s">
        <v>353</v>
      </c>
      <c r="L20" s="78" t="s">
        <v>169</v>
      </c>
      <c r="M20" s="80">
        <f>IF('Hodnoty podpůrných aktiv'!D23&lt;5,1,IF(AND('Hodnoty podpůrných aktiv'!D23&lt;9,'Hodnoty podpůrných aktiv'!D23&gt;4),2,IF(AND('Hodnoty podpůrných aktiv'!D23&lt;13,'Hodnoty podpůrných aktiv'!D23&gt;8),3,4)))</f>
        <v>2</v>
      </c>
      <c r="N20" s="80">
        <f>IF('Hodnoty podpůrných aktiv'!E23&lt;5,1,IF(AND('Hodnoty podpůrných aktiv'!E23&lt;9,'Hodnoty podpůrných aktiv'!E23&gt;4),2,IF(AND('Hodnoty podpůrných aktiv'!E23&lt;13,'Hodnoty podpůrných aktiv'!E23&gt;8),3,4)))</f>
        <v>3</v>
      </c>
      <c r="O20" s="80">
        <f>IF('Hodnoty podpůrných aktiv'!F23&lt;5,1,IF(AND('Hodnoty podpůrných aktiv'!F23&lt;9,'Hodnoty podpůrných aktiv'!F23&gt;4),2,IF(AND('Hodnoty podpůrných aktiv'!F23&lt;13,'Hodnoty podpůrných aktiv'!F23&gt;8),3,4)))</f>
        <v>3</v>
      </c>
      <c r="P20" s="80">
        <f>IF('Hodnoty podpůrných aktiv'!G23&lt;5,1,IF(AND('Hodnoty podpůrných aktiv'!G23&lt;9,'Hodnoty podpůrných aktiv'!G23&gt;4),2,IF(AND('Hodnoty podpůrných aktiv'!G23&lt;13,'Hodnoty podpůrných aktiv'!G23&gt;8),3,4)))</f>
        <v>3</v>
      </c>
      <c r="Q20" s="78"/>
    </row>
    <row r="21" spans="1:17" ht="75" x14ac:dyDescent="0.25">
      <c r="A21" s="77" t="s">
        <v>119</v>
      </c>
      <c r="B21" s="78" t="s">
        <v>140</v>
      </c>
      <c r="C21" s="78" t="s">
        <v>141</v>
      </c>
      <c r="D21" s="78" t="s">
        <v>209</v>
      </c>
      <c r="E21" s="78" t="str">
        <f>Tabulka1[[#This Row],[ID]]&amp;": "&amp;Tabulka1[[#This Row],[Typové podpůrné aktivum]]</f>
        <v>PO20: Switch (přepínač)</v>
      </c>
      <c r="F21" s="78" t="s">
        <v>560</v>
      </c>
      <c r="G21" s="79" t="s">
        <v>369</v>
      </c>
      <c r="H21" s="79" t="s">
        <v>387</v>
      </c>
      <c r="I21" s="78" t="s">
        <v>366</v>
      </c>
      <c r="J21" s="78"/>
      <c r="K21" s="78" t="s">
        <v>169</v>
      </c>
      <c r="L21" s="78" t="s">
        <v>169</v>
      </c>
      <c r="M21" s="80">
        <f>IF('Hodnoty podpůrných aktiv'!D24&lt;5,1,IF(AND('Hodnoty podpůrných aktiv'!D24&lt;9,'Hodnoty podpůrných aktiv'!D24&gt;4),2,IF(AND('Hodnoty podpůrných aktiv'!D24&lt;13,'Hodnoty podpůrných aktiv'!D24&gt;8),3,4)))</f>
        <v>3</v>
      </c>
      <c r="N21" s="80">
        <f>IF('Hodnoty podpůrných aktiv'!E24&lt;5,1,IF(AND('Hodnoty podpůrných aktiv'!E24&lt;9,'Hodnoty podpůrných aktiv'!E24&gt;4),2,IF(AND('Hodnoty podpůrných aktiv'!E24&lt;13,'Hodnoty podpůrných aktiv'!E24&gt;8),3,4)))</f>
        <v>2</v>
      </c>
      <c r="O21" s="80">
        <f>IF('Hodnoty podpůrných aktiv'!F24&lt;5,1,IF(AND('Hodnoty podpůrných aktiv'!F24&lt;9,'Hodnoty podpůrných aktiv'!F24&gt;4),2,IF(AND('Hodnoty podpůrných aktiv'!F24&lt;13,'Hodnoty podpůrných aktiv'!F24&gt;8),3,4)))</f>
        <v>2</v>
      </c>
      <c r="P21" s="80">
        <f>IF('Hodnoty podpůrných aktiv'!G24&lt;5,1,IF(AND('Hodnoty podpůrných aktiv'!G24&lt;9,'Hodnoty podpůrných aktiv'!G24&gt;4),2,IF(AND('Hodnoty podpůrných aktiv'!G24&lt;13,'Hodnoty podpůrných aktiv'!G24&gt;8),3,4)))</f>
        <v>3</v>
      </c>
      <c r="Q21" s="78"/>
    </row>
    <row r="22" spans="1:17" ht="90" x14ac:dyDescent="0.25">
      <c r="A22" s="81" t="s">
        <v>120</v>
      </c>
      <c r="B22" s="82" t="s">
        <v>140</v>
      </c>
      <c r="C22" s="82" t="s">
        <v>141</v>
      </c>
      <c r="D22" s="82" t="s">
        <v>209</v>
      </c>
      <c r="E22" s="82" t="str">
        <f>Tabulka1[[#This Row],[ID]]&amp;": "&amp;Tabulka1[[#This Row],[Typové podpůrné aktivum]]</f>
        <v>PO21: Switch (přepínač)</v>
      </c>
      <c r="F22" s="82" t="s">
        <v>559</v>
      </c>
      <c r="G22" s="82" t="s">
        <v>369</v>
      </c>
      <c r="H22" s="82" t="s">
        <v>387</v>
      </c>
      <c r="I22" s="82" t="s">
        <v>366</v>
      </c>
      <c r="J22" s="82"/>
      <c r="K22" s="82" t="s">
        <v>169</v>
      </c>
      <c r="L22" s="82" t="s">
        <v>169</v>
      </c>
      <c r="M22" s="80">
        <f>IF('Hodnoty podpůrných aktiv'!D25&lt;5,1,IF(AND('Hodnoty podpůrných aktiv'!D25&lt;9,'Hodnoty podpůrných aktiv'!D25&gt;4),2,IF(AND('Hodnoty podpůrných aktiv'!D25&lt;13,'Hodnoty podpůrných aktiv'!D25&gt;8),3,4)))</f>
        <v>3</v>
      </c>
      <c r="N22" s="80">
        <f>IF('Hodnoty podpůrných aktiv'!E25&lt;5,1,IF(AND('Hodnoty podpůrných aktiv'!E25&lt;9,'Hodnoty podpůrných aktiv'!E25&gt;4),2,IF(AND('Hodnoty podpůrných aktiv'!E25&lt;13,'Hodnoty podpůrných aktiv'!E25&gt;8),3,4)))</f>
        <v>2</v>
      </c>
      <c r="O22" s="80">
        <f>IF('Hodnoty podpůrných aktiv'!F25&lt;5,1,IF(AND('Hodnoty podpůrných aktiv'!F25&lt;9,'Hodnoty podpůrných aktiv'!F25&gt;4),2,IF(AND('Hodnoty podpůrných aktiv'!F25&lt;13,'Hodnoty podpůrných aktiv'!F25&gt;8),3,4)))</f>
        <v>2</v>
      </c>
      <c r="P22" s="80">
        <f>IF('Hodnoty podpůrných aktiv'!G25&lt;5,1,IF(AND('Hodnoty podpůrných aktiv'!G25&lt;9,'Hodnoty podpůrných aktiv'!G25&gt;4),2,IF(AND('Hodnoty podpůrných aktiv'!G25&lt;13,'Hodnoty podpůrných aktiv'!G25&gt;8),3,4)))</f>
        <v>3</v>
      </c>
      <c r="Q22" s="78"/>
    </row>
    <row r="23" spans="1:17" ht="60" x14ac:dyDescent="0.25">
      <c r="A23" s="77" t="s">
        <v>121</v>
      </c>
      <c r="B23" s="78" t="s">
        <v>140</v>
      </c>
      <c r="C23" s="78" t="s">
        <v>141</v>
      </c>
      <c r="D23" s="78" t="s">
        <v>210</v>
      </c>
      <c r="E23" s="78" t="str">
        <f>Tabulka1[[#This Row],[ID]]&amp;": "&amp;Tabulka1[[#This Row],[Typové podpůrné aktivum]]</f>
        <v>PO22: HW firewall - vnitřní</v>
      </c>
      <c r="F23" s="78" t="s">
        <v>194</v>
      </c>
      <c r="G23" s="79" t="s">
        <v>369</v>
      </c>
      <c r="H23" s="79" t="s">
        <v>387</v>
      </c>
      <c r="I23" s="78" t="s">
        <v>366</v>
      </c>
      <c r="J23" s="78"/>
      <c r="K23" s="78" t="s">
        <v>421</v>
      </c>
      <c r="L23" s="78" t="s">
        <v>169</v>
      </c>
      <c r="M23" s="80">
        <f>IF('Hodnoty podpůrných aktiv'!D26&lt;5,1,IF(AND('Hodnoty podpůrných aktiv'!D26&lt;9,'Hodnoty podpůrných aktiv'!D26&gt;4),2,IF(AND('Hodnoty podpůrných aktiv'!D26&lt;13,'Hodnoty podpůrných aktiv'!D26&gt;8),3,4)))</f>
        <v>3</v>
      </c>
      <c r="N23" s="80">
        <f>IF('Hodnoty podpůrných aktiv'!E26&lt;5,1,IF(AND('Hodnoty podpůrných aktiv'!E26&lt;9,'Hodnoty podpůrných aktiv'!E26&gt;4),2,IF(AND('Hodnoty podpůrných aktiv'!E26&lt;13,'Hodnoty podpůrných aktiv'!E26&gt;8),3,4)))</f>
        <v>2</v>
      </c>
      <c r="O23" s="80">
        <f>IF('Hodnoty podpůrných aktiv'!F26&lt;5,1,IF(AND('Hodnoty podpůrných aktiv'!F26&lt;9,'Hodnoty podpůrných aktiv'!F26&gt;4),2,IF(AND('Hodnoty podpůrných aktiv'!F26&lt;13,'Hodnoty podpůrných aktiv'!F26&gt;8),3,4)))</f>
        <v>2</v>
      </c>
      <c r="P23" s="80">
        <f>IF('Hodnoty podpůrných aktiv'!G26&lt;5,1,IF(AND('Hodnoty podpůrných aktiv'!G26&lt;9,'Hodnoty podpůrných aktiv'!G26&gt;4),2,IF(AND('Hodnoty podpůrných aktiv'!G26&lt;13,'Hodnoty podpůrných aktiv'!G26&gt;8),3,4)))</f>
        <v>3</v>
      </c>
      <c r="Q23" s="78"/>
    </row>
    <row r="24" spans="1:17" ht="60" x14ac:dyDescent="0.25">
      <c r="A24" s="77" t="s">
        <v>122</v>
      </c>
      <c r="B24" s="78" t="s">
        <v>140</v>
      </c>
      <c r="C24" s="78" t="s">
        <v>141</v>
      </c>
      <c r="D24" s="78" t="s">
        <v>211</v>
      </c>
      <c r="E24" s="78" t="str">
        <f>Tabulka1[[#This Row],[ID]]&amp;": "&amp;Tabulka1[[#This Row],[Typové podpůrné aktivum]]</f>
        <v>PO23: HW firewall - perimetrový</v>
      </c>
      <c r="F24" s="78" t="s">
        <v>195</v>
      </c>
      <c r="G24" s="79" t="s">
        <v>369</v>
      </c>
      <c r="H24" s="79" t="s">
        <v>387</v>
      </c>
      <c r="I24" s="78" t="s">
        <v>366</v>
      </c>
      <c r="J24" s="78"/>
      <c r="K24" s="78" t="s">
        <v>421</v>
      </c>
      <c r="L24" s="78" t="s">
        <v>169</v>
      </c>
      <c r="M24" s="80">
        <f>IF('Hodnoty podpůrných aktiv'!D27&lt;5,1,IF(AND('Hodnoty podpůrných aktiv'!D27&lt;9,'Hodnoty podpůrných aktiv'!D27&gt;4),2,IF(AND('Hodnoty podpůrných aktiv'!D27&lt;13,'Hodnoty podpůrných aktiv'!D27&gt;8),3,4)))</f>
        <v>3</v>
      </c>
      <c r="N24" s="80">
        <f>IF('Hodnoty podpůrných aktiv'!E27&lt;5,1,IF(AND('Hodnoty podpůrných aktiv'!E27&lt;9,'Hodnoty podpůrných aktiv'!E27&gt;4),2,IF(AND('Hodnoty podpůrných aktiv'!E27&lt;13,'Hodnoty podpůrných aktiv'!E27&gt;8),3,4)))</f>
        <v>2</v>
      </c>
      <c r="O24" s="80">
        <f>IF('Hodnoty podpůrných aktiv'!F27&lt;5,1,IF(AND('Hodnoty podpůrných aktiv'!F27&lt;9,'Hodnoty podpůrných aktiv'!F27&gt;4),2,IF(AND('Hodnoty podpůrných aktiv'!F27&lt;13,'Hodnoty podpůrných aktiv'!F27&gt;8),3,4)))</f>
        <v>2</v>
      </c>
      <c r="P24" s="80">
        <f>IF('Hodnoty podpůrných aktiv'!G27&lt;5,1,IF(AND('Hodnoty podpůrných aktiv'!G27&lt;9,'Hodnoty podpůrných aktiv'!G27&gt;4),2,IF(AND('Hodnoty podpůrných aktiv'!G27&lt;13,'Hodnoty podpůrných aktiv'!G27&gt;8),3,4)))</f>
        <v>3</v>
      </c>
      <c r="Q24" s="78"/>
    </row>
    <row r="25" spans="1:17" ht="78" customHeight="1" x14ac:dyDescent="0.25">
      <c r="A25" s="77" t="s">
        <v>123</v>
      </c>
      <c r="B25" s="78" t="s">
        <v>143</v>
      </c>
      <c r="C25" s="78" t="s">
        <v>151</v>
      </c>
      <c r="D25" s="78" t="s">
        <v>152</v>
      </c>
      <c r="E25" s="78" t="str">
        <f>Tabulka1[[#This Row],[ID]]&amp;": "&amp;Tabulka1[[#This Row],[Typové podpůrné aktivum]]</f>
        <v>PO24: Antivir</v>
      </c>
      <c r="F25" s="78" t="s">
        <v>196</v>
      </c>
      <c r="G25" s="79" t="s">
        <v>369</v>
      </c>
      <c r="H25" s="79" t="s">
        <v>388</v>
      </c>
      <c r="I25" s="78" t="s">
        <v>366</v>
      </c>
      <c r="J25" s="78"/>
      <c r="K25" s="78" t="s">
        <v>170</v>
      </c>
      <c r="L25" s="78" t="s">
        <v>718</v>
      </c>
      <c r="M25" s="80">
        <f>IF('Hodnoty podpůrných aktiv'!D28&lt;5,1,IF(AND('Hodnoty podpůrných aktiv'!D28&lt;9,'Hodnoty podpůrných aktiv'!D28&gt;4),2,IF(AND('Hodnoty podpůrných aktiv'!D28&lt;13,'Hodnoty podpůrných aktiv'!D28&gt;8),3,4)))</f>
        <v>2</v>
      </c>
      <c r="N25" s="80">
        <f>IF('Hodnoty podpůrných aktiv'!E28&lt;5,1,IF(AND('Hodnoty podpůrných aktiv'!E28&lt;9,'Hodnoty podpůrných aktiv'!E28&gt;4),2,IF(AND('Hodnoty podpůrných aktiv'!E28&lt;13,'Hodnoty podpůrných aktiv'!E28&gt;8),3,4)))</f>
        <v>3</v>
      </c>
      <c r="O25" s="80">
        <f>IF('Hodnoty podpůrných aktiv'!F28&lt;5,1,IF(AND('Hodnoty podpůrných aktiv'!F28&lt;9,'Hodnoty podpůrných aktiv'!F28&gt;4),2,IF(AND('Hodnoty podpůrných aktiv'!F28&lt;13,'Hodnoty podpůrných aktiv'!F28&gt;8),3,4)))</f>
        <v>3</v>
      </c>
      <c r="P25" s="80">
        <f>IF('Hodnoty podpůrných aktiv'!G28&lt;5,1,IF(AND('Hodnoty podpůrných aktiv'!G28&lt;9,'Hodnoty podpůrných aktiv'!G28&gt;4),2,IF(AND('Hodnoty podpůrných aktiv'!G28&lt;13,'Hodnoty podpůrných aktiv'!G28&gt;8),3,4)))</f>
        <v>3</v>
      </c>
      <c r="Q25" s="78"/>
    </row>
    <row r="26" spans="1:17" ht="45" x14ac:dyDescent="0.25">
      <c r="A26" s="77" t="s">
        <v>124</v>
      </c>
      <c r="B26" s="78" t="s">
        <v>143</v>
      </c>
      <c r="C26" s="78" t="s">
        <v>144</v>
      </c>
      <c r="D26" s="78" t="s">
        <v>147</v>
      </c>
      <c r="E26" s="78" t="str">
        <f>Tabulka1[[#This Row],[ID]]&amp;": "&amp;Tabulka1[[#This Row],[Typové podpůrné aktivum]]</f>
        <v>PO25: Monitoring a správa provozu</v>
      </c>
      <c r="F26" s="78" t="s">
        <v>351</v>
      </c>
      <c r="G26" s="79" t="s">
        <v>374</v>
      </c>
      <c r="H26" s="79" t="s">
        <v>392</v>
      </c>
      <c r="I26" s="78" t="s">
        <v>366</v>
      </c>
      <c r="J26" s="78"/>
      <c r="K26" s="78" t="s">
        <v>170</v>
      </c>
      <c r="L26" s="78" t="s">
        <v>169</v>
      </c>
      <c r="M26" s="80">
        <f>IF('Hodnoty podpůrných aktiv'!D29&lt;5,1,IF(AND('Hodnoty podpůrných aktiv'!D29&lt;9,'Hodnoty podpůrných aktiv'!D29&gt;4),2,IF(AND('Hodnoty podpůrných aktiv'!D29&lt;13,'Hodnoty podpůrných aktiv'!D29&gt;8),3,4)))</f>
        <v>3</v>
      </c>
      <c r="N26" s="80">
        <f>IF('Hodnoty podpůrných aktiv'!E29&lt;5,1,IF(AND('Hodnoty podpůrných aktiv'!E29&lt;9,'Hodnoty podpůrných aktiv'!E29&gt;4),2,IF(AND('Hodnoty podpůrných aktiv'!E29&lt;13,'Hodnoty podpůrných aktiv'!E29&gt;8),3,4)))</f>
        <v>3</v>
      </c>
      <c r="O26" s="80">
        <f>IF('Hodnoty podpůrných aktiv'!F29&lt;5,1,IF(AND('Hodnoty podpůrných aktiv'!F29&lt;9,'Hodnoty podpůrných aktiv'!F29&gt;4),2,IF(AND('Hodnoty podpůrných aktiv'!F29&lt;13,'Hodnoty podpůrných aktiv'!F29&gt;8),3,4)))</f>
        <v>3</v>
      </c>
      <c r="P26" s="80">
        <f>IF('Hodnoty podpůrných aktiv'!G29&lt;5,1,IF(AND('Hodnoty podpůrných aktiv'!G29&lt;9,'Hodnoty podpůrných aktiv'!G29&gt;4),2,IF(AND('Hodnoty podpůrných aktiv'!G29&lt;13,'Hodnoty podpůrných aktiv'!G29&gt;8),3,4)))</f>
        <v>3</v>
      </c>
      <c r="Q26" s="78"/>
    </row>
    <row r="27" spans="1:17" ht="45" x14ac:dyDescent="0.25">
      <c r="A27" s="77" t="s">
        <v>125</v>
      </c>
      <c r="B27" s="78" t="s">
        <v>155</v>
      </c>
      <c r="C27" s="78" t="s">
        <v>159</v>
      </c>
      <c r="D27" s="78" t="s">
        <v>212</v>
      </c>
      <c r="E27" s="78" t="str">
        <f>Tabulka1[[#This Row],[ID]]&amp;": "&amp;Tabulka1[[#This Row],[Typové podpůrné aktivum]]</f>
        <v>PO26: Serverovna</v>
      </c>
      <c r="F27" s="78" t="s">
        <v>198</v>
      </c>
      <c r="G27" s="79" t="s">
        <v>377</v>
      </c>
      <c r="H27" s="79" t="s">
        <v>377</v>
      </c>
      <c r="I27" s="78"/>
      <c r="J27" s="78"/>
      <c r="K27" s="78" t="s">
        <v>169</v>
      </c>
      <c r="L27" s="78" t="s">
        <v>169</v>
      </c>
      <c r="M27" s="80">
        <f>IF('Hodnoty podpůrných aktiv'!D30&lt;5,1,IF(AND('Hodnoty podpůrných aktiv'!D30&lt;9,'Hodnoty podpůrných aktiv'!D30&gt;4),2,IF(AND('Hodnoty podpůrných aktiv'!D30&lt;13,'Hodnoty podpůrných aktiv'!D30&gt;8),3,4)))</f>
        <v>3</v>
      </c>
      <c r="N27" s="80">
        <f>IF('Hodnoty podpůrných aktiv'!E30&lt;5,1,IF(AND('Hodnoty podpůrných aktiv'!E30&lt;9,'Hodnoty podpůrných aktiv'!E30&gt;4),2,IF(AND('Hodnoty podpůrných aktiv'!E30&lt;13,'Hodnoty podpůrných aktiv'!E30&gt;8),3,4)))</f>
        <v>3</v>
      </c>
      <c r="O27" s="80">
        <f>IF('Hodnoty podpůrných aktiv'!F30&lt;5,1,IF(AND('Hodnoty podpůrných aktiv'!F30&lt;9,'Hodnoty podpůrných aktiv'!F30&gt;4),2,IF(AND('Hodnoty podpůrných aktiv'!F30&lt;13,'Hodnoty podpůrných aktiv'!F30&gt;8),3,4)))</f>
        <v>3</v>
      </c>
      <c r="P27" s="80">
        <f>IF('Hodnoty podpůrných aktiv'!G30&lt;5,1,IF(AND('Hodnoty podpůrných aktiv'!G30&lt;9,'Hodnoty podpůrných aktiv'!G30&gt;4),2,IF(AND('Hodnoty podpůrných aktiv'!G30&lt;13,'Hodnoty podpůrných aktiv'!G30&gt;8),3,4)))</f>
        <v>3</v>
      </c>
      <c r="Q27" s="78"/>
    </row>
    <row r="28" spans="1:17" ht="45" x14ac:dyDescent="0.25">
      <c r="A28" s="77" t="s">
        <v>126</v>
      </c>
      <c r="B28" s="78" t="s">
        <v>155</v>
      </c>
      <c r="C28" s="78" t="s">
        <v>156</v>
      </c>
      <c r="D28" s="78" t="s">
        <v>157</v>
      </c>
      <c r="E28" s="78" t="str">
        <f>Tabulka1[[#This Row],[ID]]&amp;": "&amp;Tabulka1[[#This Row],[Typové podpůrné aktivum]]</f>
        <v>PO27: Areál</v>
      </c>
      <c r="F28" s="78" t="s">
        <v>197</v>
      </c>
      <c r="G28" s="79" t="s">
        <v>377</v>
      </c>
      <c r="H28" s="79" t="s">
        <v>377</v>
      </c>
      <c r="I28" s="78"/>
      <c r="J28" s="78"/>
      <c r="K28" s="78" t="s">
        <v>220</v>
      </c>
      <c r="L28" s="78" t="s">
        <v>169</v>
      </c>
      <c r="M28" s="80">
        <f>IF('Hodnoty podpůrných aktiv'!D31&lt;5,1,IF(AND('Hodnoty podpůrných aktiv'!D31&lt;9,'Hodnoty podpůrných aktiv'!D31&gt;4),2,IF(AND('Hodnoty podpůrných aktiv'!D31&lt;13,'Hodnoty podpůrných aktiv'!D31&gt;8),3,4)))</f>
        <v>3</v>
      </c>
      <c r="N28" s="80">
        <f>IF('Hodnoty podpůrných aktiv'!E31&lt;5,1,IF(AND('Hodnoty podpůrných aktiv'!E31&lt;9,'Hodnoty podpůrných aktiv'!E31&gt;4),2,IF(AND('Hodnoty podpůrných aktiv'!E31&lt;13,'Hodnoty podpůrných aktiv'!E31&gt;8),3,4)))</f>
        <v>3</v>
      </c>
      <c r="O28" s="80">
        <f>IF('Hodnoty podpůrných aktiv'!F31&lt;5,1,IF(AND('Hodnoty podpůrných aktiv'!F31&lt;9,'Hodnoty podpůrných aktiv'!F31&gt;4),2,IF(AND('Hodnoty podpůrných aktiv'!F31&lt;13,'Hodnoty podpůrných aktiv'!F31&gt;8),3,4)))</f>
        <v>3</v>
      </c>
      <c r="P28" s="80">
        <f>IF('Hodnoty podpůrných aktiv'!G31&lt;5,1,IF(AND('Hodnoty podpůrných aktiv'!G31&lt;9,'Hodnoty podpůrných aktiv'!G31&gt;4),2,IF(AND('Hodnoty podpůrných aktiv'!G31&lt;13,'Hodnoty podpůrných aktiv'!G31&gt;8),3,4)))</f>
        <v>3</v>
      </c>
      <c r="Q28" s="78"/>
    </row>
    <row r="29" spans="1:17" ht="45" x14ac:dyDescent="0.25">
      <c r="A29" s="77" t="s">
        <v>127</v>
      </c>
      <c r="B29" s="78" t="s">
        <v>135</v>
      </c>
      <c r="C29" s="78" t="s">
        <v>138</v>
      </c>
      <c r="D29" s="78" t="s">
        <v>138</v>
      </c>
      <c r="E29" s="78" t="str">
        <f>Tabulka1[[#This Row],[ID]]&amp;": "&amp;Tabulka1[[#This Row],[Typové podpůrné aktivum]]</f>
        <v>PO28: Kabeláž</v>
      </c>
      <c r="F29" s="78" t="s">
        <v>199</v>
      </c>
      <c r="G29" s="79" t="s">
        <v>369</v>
      </c>
      <c r="H29" s="79" t="s">
        <v>387</v>
      </c>
      <c r="I29" s="78"/>
      <c r="J29" s="78"/>
      <c r="K29" s="78" t="s">
        <v>169</v>
      </c>
      <c r="L29" s="78" t="s">
        <v>169</v>
      </c>
      <c r="M29" s="80">
        <f>IF('Hodnoty podpůrných aktiv'!D32&lt;5,1,IF(AND('Hodnoty podpůrných aktiv'!D32&lt;9,'Hodnoty podpůrných aktiv'!D32&gt;4),2,IF(AND('Hodnoty podpůrných aktiv'!D32&lt;13,'Hodnoty podpůrných aktiv'!D32&gt;8),3,4)))</f>
        <v>3</v>
      </c>
      <c r="N29" s="80">
        <f>IF('Hodnoty podpůrných aktiv'!E32&lt;5,1,IF(AND('Hodnoty podpůrných aktiv'!E32&lt;9,'Hodnoty podpůrných aktiv'!E32&gt;4),2,IF(AND('Hodnoty podpůrných aktiv'!E32&lt;13,'Hodnoty podpůrných aktiv'!E32&gt;8),3,4)))</f>
        <v>2</v>
      </c>
      <c r="O29" s="80">
        <f>IF('Hodnoty podpůrných aktiv'!F32&lt;5,1,IF(AND('Hodnoty podpůrných aktiv'!F32&lt;9,'Hodnoty podpůrných aktiv'!F32&gt;4),2,IF(AND('Hodnoty podpůrných aktiv'!F32&lt;13,'Hodnoty podpůrných aktiv'!F32&gt;8),3,4)))</f>
        <v>3</v>
      </c>
      <c r="P29" s="80">
        <f>IF('Hodnoty podpůrných aktiv'!G32&lt;5,1,IF(AND('Hodnoty podpůrných aktiv'!G32&lt;9,'Hodnoty podpůrných aktiv'!G32&gt;4),2,IF(AND('Hodnoty podpůrných aktiv'!G32&lt;13,'Hodnoty podpůrných aktiv'!G32&gt;8),3,4)))</f>
        <v>3</v>
      </c>
      <c r="Q29" s="78"/>
    </row>
    <row r="30" spans="1:17" ht="45" x14ac:dyDescent="0.25">
      <c r="A30" s="77" t="s">
        <v>128</v>
      </c>
      <c r="B30" s="78" t="s">
        <v>143</v>
      </c>
      <c r="C30" s="78" t="s">
        <v>144</v>
      </c>
      <c r="D30" s="78" t="s">
        <v>153</v>
      </c>
      <c r="E30" s="78" t="str">
        <f>Tabulka1[[#This Row],[ID]]&amp;": "&amp;Tabulka1[[#This Row],[Typové podpůrné aktivum]]</f>
        <v>PO29: Zálohovací SW</v>
      </c>
      <c r="F30" s="78" t="s">
        <v>200</v>
      </c>
      <c r="G30" s="79" t="s">
        <v>369</v>
      </c>
      <c r="H30" s="79" t="s">
        <v>388</v>
      </c>
      <c r="I30" s="78"/>
      <c r="J30" s="78"/>
      <c r="K30" s="78" t="s">
        <v>170</v>
      </c>
      <c r="L30" s="78" t="s">
        <v>169</v>
      </c>
      <c r="M30" s="80">
        <f>IF('Hodnoty podpůrných aktiv'!D33&lt;5,1,IF(AND('Hodnoty podpůrných aktiv'!D33&lt;9,'Hodnoty podpůrných aktiv'!D33&gt;4),2,IF(AND('Hodnoty podpůrných aktiv'!D33&lt;13,'Hodnoty podpůrných aktiv'!D33&gt;8),3,4)))</f>
        <v>3</v>
      </c>
      <c r="N30" s="80">
        <f>IF('Hodnoty podpůrných aktiv'!E33&lt;5,1,IF(AND('Hodnoty podpůrných aktiv'!E33&lt;9,'Hodnoty podpůrných aktiv'!E33&gt;4),2,IF(AND('Hodnoty podpůrných aktiv'!E33&lt;13,'Hodnoty podpůrných aktiv'!E33&gt;8),3,4)))</f>
        <v>2</v>
      </c>
      <c r="O30" s="80">
        <f>IF('Hodnoty podpůrných aktiv'!F33&lt;5,1,IF(AND('Hodnoty podpůrných aktiv'!F33&lt;9,'Hodnoty podpůrných aktiv'!F33&gt;4),2,IF(AND('Hodnoty podpůrných aktiv'!F33&lt;13,'Hodnoty podpůrných aktiv'!F33&gt;8),3,4)))</f>
        <v>3</v>
      </c>
      <c r="P30" s="80">
        <f>IF('Hodnoty podpůrných aktiv'!G33&lt;5,1,IF(AND('Hodnoty podpůrných aktiv'!G33&lt;9,'Hodnoty podpůrných aktiv'!G33&gt;4),2,IF(AND('Hodnoty podpůrných aktiv'!G33&lt;13,'Hodnoty podpůrných aktiv'!G33&gt;8),3,4)))</f>
        <v>3</v>
      </c>
      <c r="Q30" s="78"/>
    </row>
    <row r="31" spans="1:17" ht="105" x14ac:dyDescent="0.25">
      <c r="A31" s="77" t="s">
        <v>129</v>
      </c>
      <c r="B31" s="78" t="s">
        <v>135</v>
      </c>
      <c r="C31" s="78" t="s">
        <v>136</v>
      </c>
      <c r="D31" s="78" t="s">
        <v>137</v>
      </c>
      <c r="E31" s="78" t="str">
        <f>Tabulka1[[#This Row],[ID]]&amp;": "&amp;Tabulka1[[#This Row],[Typové podpůrné aktivum]]</f>
        <v>PO30: Backup a obslužný server</v>
      </c>
      <c r="F31" s="78" t="s">
        <v>201</v>
      </c>
      <c r="G31" s="79" t="s">
        <v>369</v>
      </c>
      <c r="H31" s="79" t="s">
        <v>387</v>
      </c>
      <c r="I31" s="78"/>
      <c r="J31" s="78"/>
      <c r="K31" s="78" t="s">
        <v>170</v>
      </c>
      <c r="L31" s="78" t="s">
        <v>169</v>
      </c>
      <c r="M31" s="80">
        <f>IF('Hodnoty podpůrných aktiv'!D34&lt;5,1,IF(AND('Hodnoty podpůrných aktiv'!D34&lt;9,'Hodnoty podpůrných aktiv'!D34&gt;4),2,IF(AND('Hodnoty podpůrných aktiv'!D34&lt;13,'Hodnoty podpůrných aktiv'!D34&gt;8),3,4)))</f>
        <v>3</v>
      </c>
      <c r="N31" s="80">
        <v>3</v>
      </c>
      <c r="O31" s="80">
        <f>IF('Hodnoty podpůrných aktiv'!F34&lt;5,1,IF(AND('Hodnoty podpůrných aktiv'!F34&lt;9,'Hodnoty podpůrných aktiv'!F34&gt;4),2,IF(AND('Hodnoty podpůrných aktiv'!F34&lt;13,'Hodnoty podpůrných aktiv'!F34&gt;8),3,4)))</f>
        <v>3</v>
      </c>
      <c r="P31" s="80">
        <f>IF('Hodnoty podpůrných aktiv'!G34&lt;5,1,IF(AND('Hodnoty podpůrných aktiv'!G34&lt;9,'Hodnoty podpůrných aktiv'!G34&gt;4),2,IF(AND('Hodnoty podpůrných aktiv'!G34&lt;13,'Hodnoty podpůrných aktiv'!G34&gt;8),3,4)))</f>
        <v>3</v>
      </c>
      <c r="Q31" s="78" t="s">
        <v>491</v>
      </c>
    </row>
    <row r="32" spans="1:17" ht="90" customHeight="1" x14ac:dyDescent="0.25">
      <c r="A32" s="77" t="s">
        <v>130</v>
      </c>
      <c r="B32" s="78" t="s">
        <v>164</v>
      </c>
      <c r="C32" s="78" t="s">
        <v>357</v>
      </c>
      <c r="D32" s="78" t="s">
        <v>359</v>
      </c>
      <c r="E32" s="78" t="str">
        <f>Tabulka1[[#This Row],[ID]]&amp;": "&amp;Tabulka1[[#This Row],[Typové podpůrné aktivum]]</f>
        <v>PO31: Dodavatel B</v>
      </c>
      <c r="F32" s="78" t="s">
        <v>362</v>
      </c>
      <c r="G32" s="79" t="s">
        <v>369</v>
      </c>
      <c r="H32" s="79" t="s">
        <v>390</v>
      </c>
      <c r="I32" s="78"/>
      <c r="J32" s="78"/>
      <c r="K32" s="78" t="s">
        <v>356</v>
      </c>
      <c r="L32" s="78" t="s">
        <v>169</v>
      </c>
      <c r="M32" s="80">
        <f>IF('Hodnoty podpůrných aktiv'!D35&lt;5,1,IF(AND('Hodnoty podpůrných aktiv'!D35&lt;9,'Hodnoty podpůrných aktiv'!D35&gt;4),2,IF(AND('Hodnoty podpůrných aktiv'!D35&lt;13,'Hodnoty podpůrných aktiv'!D35&gt;8),3,4)))</f>
        <v>3</v>
      </c>
      <c r="N32" s="80">
        <f>IF('Hodnoty podpůrných aktiv'!E35&lt;5,1,IF(AND('Hodnoty podpůrných aktiv'!E35&lt;9,'Hodnoty podpůrných aktiv'!E35&gt;4),2,IF(AND('Hodnoty podpůrných aktiv'!E35&lt;13,'Hodnoty podpůrných aktiv'!E35&gt;8),3,4)))</f>
        <v>2</v>
      </c>
      <c r="O32" s="80">
        <f>IF('Hodnoty podpůrných aktiv'!F35&lt;5,1,IF(AND('Hodnoty podpůrných aktiv'!F35&lt;9,'Hodnoty podpůrných aktiv'!F35&gt;4),2,IF(AND('Hodnoty podpůrných aktiv'!F35&lt;13,'Hodnoty podpůrných aktiv'!F35&gt;8),3,4)))</f>
        <v>2</v>
      </c>
      <c r="P32" s="80">
        <f>IF('Hodnoty podpůrných aktiv'!G35&lt;5,1,IF(AND('Hodnoty podpůrných aktiv'!G35&lt;9,'Hodnoty podpůrných aktiv'!G35&gt;4),2,IF(AND('Hodnoty podpůrných aktiv'!G35&lt;13,'Hodnoty podpůrných aktiv'!G35&gt;8),3,4)))</f>
        <v>3</v>
      </c>
      <c r="Q32" s="78"/>
    </row>
    <row r="33" spans="1:17" ht="75" x14ac:dyDescent="0.25">
      <c r="A33" s="77" t="s">
        <v>131</v>
      </c>
      <c r="B33" s="78" t="s">
        <v>164</v>
      </c>
      <c r="C33" s="78" t="s">
        <v>164</v>
      </c>
      <c r="D33" s="78" t="s">
        <v>360</v>
      </c>
      <c r="E33" s="78" t="str">
        <f>Tabulka1[[#This Row],[ID]]&amp;": "&amp;Tabulka1[[#This Row],[Typové podpůrné aktivum]]</f>
        <v>PO32: Dodavatel C</v>
      </c>
      <c r="F33" s="78" t="s">
        <v>363</v>
      </c>
      <c r="G33" s="79" t="s">
        <v>369</v>
      </c>
      <c r="H33" s="79" t="s">
        <v>391</v>
      </c>
      <c r="I33" s="78"/>
      <c r="J33" s="78"/>
      <c r="K33" s="78" t="s">
        <v>367</v>
      </c>
      <c r="L33" s="78" t="s">
        <v>169</v>
      </c>
      <c r="M33" s="80">
        <f>IF('Hodnoty podpůrných aktiv'!D36&lt;5,1,IF(AND('Hodnoty podpůrných aktiv'!D36&lt;9,'Hodnoty podpůrných aktiv'!D36&gt;4),2,IF(AND('Hodnoty podpůrných aktiv'!D36&lt;13,'Hodnoty podpůrných aktiv'!D36&gt;8),3,4)))</f>
        <v>3</v>
      </c>
      <c r="N33" s="80">
        <f>IF('Hodnoty podpůrných aktiv'!E36&lt;5,1,IF(AND('Hodnoty podpůrných aktiv'!E36&lt;9,'Hodnoty podpůrných aktiv'!E36&gt;4),2,IF(AND('Hodnoty podpůrných aktiv'!E36&lt;13,'Hodnoty podpůrných aktiv'!E36&gt;8),3,4)))</f>
        <v>2</v>
      </c>
      <c r="O33" s="80">
        <f>IF('Hodnoty podpůrných aktiv'!F36&lt;5,1,IF(AND('Hodnoty podpůrných aktiv'!F36&lt;9,'Hodnoty podpůrných aktiv'!F36&gt;4),2,IF(AND('Hodnoty podpůrných aktiv'!F36&lt;13,'Hodnoty podpůrných aktiv'!F36&gt;8),3,4)))</f>
        <v>2</v>
      </c>
      <c r="P33" s="80">
        <f>IF('Hodnoty podpůrných aktiv'!G36&lt;5,1,IF(AND('Hodnoty podpůrných aktiv'!G36&lt;9,'Hodnoty podpůrných aktiv'!G36&gt;4),2,IF(AND('Hodnoty podpůrných aktiv'!G36&lt;13,'Hodnoty podpůrných aktiv'!G36&gt;8),3,4)))</f>
        <v>3</v>
      </c>
      <c r="Q33" s="78"/>
    </row>
    <row r="34" spans="1:17" ht="60.75" customHeight="1" x14ac:dyDescent="0.25">
      <c r="A34" s="77" t="s">
        <v>558</v>
      </c>
      <c r="B34" s="78" t="s">
        <v>155</v>
      </c>
      <c r="C34" s="78" t="s">
        <v>373</v>
      </c>
      <c r="D34" s="78" t="s">
        <v>372</v>
      </c>
      <c r="E34" s="78" t="str">
        <f>Tabulka1[[#This Row],[ID]]&amp;": "&amp;Tabulka1[[#This Row],[Typové podpůrné aktivum]]</f>
        <v>PO33: Prostředky fyzické ochrany</v>
      </c>
      <c r="F34" s="78" t="s">
        <v>376</v>
      </c>
      <c r="G34" s="78" t="s">
        <v>374</v>
      </c>
      <c r="H34" s="78" t="s">
        <v>375</v>
      </c>
      <c r="I34" s="78"/>
      <c r="J34" s="78"/>
      <c r="K34" s="79" t="s">
        <v>170</v>
      </c>
      <c r="L34" s="79" t="s">
        <v>169</v>
      </c>
      <c r="M34" s="80">
        <f>IF('Hodnoty podpůrných aktiv'!D37&lt;5,1,IF(AND('Hodnoty podpůrných aktiv'!D37&lt;9,'Hodnoty podpůrných aktiv'!D37&gt;4),2,IF(AND('Hodnoty podpůrných aktiv'!D37&lt;13,'Hodnoty podpůrných aktiv'!D37&gt;8),3,4)))</f>
        <v>2</v>
      </c>
      <c r="N34" s="80">
        <f>IF('Hodnoty podpůrných aktiv'!E37&lt;5,1,IF(AND('Hodnoty podpůrných aktiv'!E37&lt;9,'Hodnoty podpůrných aktiv'!E37&gt;4),2,IF(AND('Hodnoty podpůrných aktiv'!E37&lt;13,'Hodnoty podpůrných aktiv'!E37&gt;8),3,4)))</f>
        <v>2</v>
      </c>
      <c r="O34" s="80">
        <f>IF('Hodnoty podpůrných aktiv'!F37&lt;5,1,IF(AND('Hodnoty podpůrných aktiv'!F37&lt;9,'Hodnoty podpůrných aktiv'!F37&gt;4),2,IF(AND('Hodnoty podpůrných aktiv'!F37&lt;13,'Hodnoty podpůrných aktiv'!F37&gt;8),3,4)))</f>
        <v>2</v>
      </c>
      <c r="P34" s="80">
        <f>IF('Hodnoty podpůrných aktiv'!G37&lt;5,1,IF(AND('Hodnoty podpůrných aktiv'!G37&lt;9,'Hodnoty podpůrných aktiv'!G37&gt;4),2,IF(AND('Hodnoty podpůrných aktiv'!G37&lt;13,'Hodnoty podpůrných aktiv'!G37&gt;8),3,4)))</f>
        <v>2</v>
      </c>
      <c r="Q34" s="78"/>
    </row>
    <row r="35" spans="1:17" x14ac:dyDescent="0.25">
      <c r="A35" s="78" t="s">
        <v>635</v>
      </c>
      <c r="B35" s="78" t="s">
        <v>636</v>
      </c>
      <c r="C35" s="78" t="s">
        <v>635</v>
      </c>
      <c r="D35" s="78" t="s">
        <v>635</v>
      </c>
      <c r="E35" s="78" t="s">
        <v>635</v>
      </c>
      <c r="F35" s="78" t="s">
        <v>635</v>
      </c>
      <c r="G35" s="78" t="s">
        <v>635</v>
      </c>
      <c r="H35" s="78" t="s">
        <v>635</v>
      </c>
      <c r="I35" s="78" t="s">
        <v>635</v>
      </c>
      <c r="J35" s="78" t="s">
        <v>635</v>
      </c>
      <c r="K35" s="79" t="s">
        <v>635</v>
      </c>
      <c r="L35" s="79" t="s">
        <v>635</v>
      </c>
      <c r="M35" s="80" t="s">
        <v>635</v>
      </c>
      <c r="N35" s="80" t="s">
        <v>635</v>
      </c>
      <c r="O35" s="80" t="s">
        <v>635</v>
      </c>
      <c r="P35" s="80" t="s">
        <v>635</v>
      </c>
      <c r="Q35" s="78" t="s">
        <v>635</v>
      </c>
    </row>
  </sheetData>
  <sheetProtection algorithmName="SHA-512" hashValue="Egj+i3rT/xdT2RIA4eX3h2c5JyKolK4L0Fu4attCzHBVljET0m72a6UxaNMgQFcj7pC7qS6vk/UpdG7k5zR10A==" saltValue="iYUg0f2xFTwa2I7O2OQN5g==" spinCount="100000" sheet="1" objects="1" scenarios="1" selectLockedCells="1" selectUnlockedCells="1"/>
  <phoneticPr fontId="35" type="noConversion"/>
  <conditionalFormatting sqref="M2:P35">
    <cfRule type="cellIs" dxfId="469" priority="1" operator="equal">
      <formula>4</formula>
    </cfRule>
    <cfRule type="cellIs" dxfId="468" priority="2" operator="equal">
      <formula>3</formula>
    </cfRule>
    <cfRule type="cellIs" dxfId="467" priority="3" operator="equal">
      <formula>2</formula>
    </cfRule>
    <cfRule type="cellIs" dxfId="466" priority="4" operator="equal">
      <formula>1</formula>
    </cfRule>
  </conditionalFormatting>
  <pageMargins left="0.7" right="0.7" top="0.78740157499999996" bottom="0.78740157499999996" header="0.3" footer="0.3"/>
  <pageSetup paperSize="9" orientation="portrait" r:id="rId1"/>
  <ignoredErrors>
    <ignoredError sqref="O2:P2 M35:P35" calculatedColumn="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3783FBC7-A1B8-4545-AE56-AD7196005D24}">
          <x14:formula1>
            <xm:f>'Struktura podpůrných aktiv'!$I$2:$I$8</xm:f>
          </x14:formula1>
          <xm:sqref>B2:B34</xm:sqref>
        </x14:dataValidation>
        <x14:dataValidation type="list" allowBlank="1" showInputMessage="1" showErrorMessage="1" xr:uid="{E580D3E3-3167-4FA0-84BB-98E3E297BC0B}">
          <x14:formula1>
            <xm:f>'Struktura podpůrných aktiv'!$J$2:$J$14</xm:f>
          </x14:formula1>
          <xm:sqref>C2:C34</xm:sqref>
        </x14:dataValidation>
        <x14:dataValidation type="list" allowBlank="1" showInputMessage="1" showErrorMessage="1" xr:uid="{76F1D859-E0EA-4723-B9B6-4DACFA48A32B}">
          <x14:formula1>
            <xm:f>'Struktura podpůrných aktiv'!$K$2:$K$34</xm:f>
          </x14:formula1>
          <xm:sqref>D2:D34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F560D-4F94-4C86-B1EB-3BB3D7496558}">
  <dimension ref="A1:K35"/>
  <sheetViews>
    <sheetView zoomScale="80" zoomScaleNormal="80" workbookViewId="0">
      <selection activeCell="F11" sqref="F11"/>
    </sheetView>
  </sheetViews>
  <sheetFormatPr defaultRowHeight="15" x14ac:dyDescent="0.25"/>
  <cols>
    <col min="1" max="1" width="31.5703125" customWidth="1"/>
    <col min="2" max="2" width="43.42578125" customWidth="1"/>
    <col min="3" max="3" width="35.5703125" customWidth="1"/>
    <col min="4" max="4" width="101.42578125" customWidth="1"/>
    <col min="9" max="9" width="26.5703125" hidden="1" customWidth="1"/>
    <col min="10" max="10" width="20.5703125" hidden="1" customWidth="1"/>
    <col min="11" max="11" width="36" hidden="1" customWidth="1"/>
  </cols>
  <sheetData>
    <row r="1" spans="1:11" x14ac:dyDescent="0.25">
      <c r="A1" s="205" t="s">
        <v>132</v>
      </c>
      <c r="B1" s="205" t="s">
        <v>133</v>
      </c>
      <c r="C1" s="205" t="s">
        <v>99</v>
      </c>
      <c r="D1" s="205" t="s">
        <v>134</v>
      </c>
      <c r="I1" s="307" t="s">
        <v>165</v>
      </c>
      <c r="J1" s="308"/>
      <c r="K1" s="309"/>
    </row>
    <row r="2" spans="1:11" x14ac:dyDescent="0.25">
      <c r="A2" s="310" t="s">
        <v>135</v>
      </c>
      <c r="B2" s="312" t="s">
        <v>136</v>
      </c>
      <c r="C2" s="203" t="s">
        <v>257</v>
      </c>
      <c r="D2" s="204" t="s">
        <v>417</v>
      </c>
      <c r="I2" t="s">
        <v>214</v>
      </c>
      <c r="J2" t="s">
        <v>162</v>
      </c>
      <c r="K2" s="27" t="s">
        <v>257</v>
      </c>
    </row>
    <row r="3" spans="1:11" x14ac:dyDescent="0.25">
      <c r="A3" s="311"/>
      <c r="B3" s="313"/>
      <c r="C3" s="71" t="s">
        <v>261</v>
      </c>
      <c r="D3" s="72" t="s">
        <v>416</v>
      </c>
      <c r="I3" t="s">
        <v>164</v>
      </c>
      <c r="J3" t="s">
        <v>156</v>
      </c>
      <c r="K3" s="27" t="s">
        <v>355</v>
      </c>
    </row>
    <row r="4" spans="1:11" x14ac:dyDescent="0.25">
      <c r="A4" s="311"/>
      <c r="B4" s="313"/>
      <c r="C4" s="71" t="s">
        <v>137</v>
      </c>
      <c r="D4" s="72" t="s">
        <v>418</v>
      </c>
      <c r="I4" t="s">
        <v>140</v>
      </c>
      <c r="J4" t="s">
        <v>151</v>
      </c>
      <c r="K4" s="27" t="s">
        <v>354</v>
      </c>
    </row>
    <row r="5" spans="1:11" x14ac:dyDescent="0.25">
      <c r="A5" s="311"/>
      <c r="B5" s="313"/>
      <c r="C5" s="71" t="s">
        <v>264</v>
      </c>
      <c r="D5" s="72" t="s">
        <v>385</v>
      </c>
      <c r="I5" t="s">
        <v>160</v>
      </c>
      <c r="J5" t="s">
        <v>164</v>
      </c>
      <c r="K5" s="27" t="s">
        <v>152</v>
      </c>
    </row>
    <row r="6" spans="1:11" x14ac:dyDescent="0.25">
      <c r="A6" s="311"/>
      <c r="B6" s="71" t="s">
        <v>138</v>
      </c>
      <c r="C6" s="71" t="s">
        <v>138</v>
      </c>
      <c r="D6" s="72" t="s">
        <v>213</v>
      </c>
      <c r="I6" t="s">
        <v>155</v>
      </c>
      <c r="J6" t="s">
        <v>357</v>
      </c>
      <c r="K6" s="27" t="s">
        <v>259</v>
      </c>
    </row>
    <row r="7" spans="1:11" x14ac:dyDescent="0.25">
      <c r="A7" s="314" t="s">
        <v>140</v>
      </c>
      <c r="B7" s="315" t="s">
        <v>141</v>
      </c>
      <c r="C7" s="73" t="s">
        <v>210</v>
      </c>
      <c r="D7" s="74" t="s">
        <v>420</v>
      </c>
      <c r="I7" t="s">
        <v>143</v>
      </c>
      <c r="J7" t="s">
        <v>138</v>
      </c>
      <c r="K7" s="27" t="s">
        <v>258</v>
      </c>
    </row>
    <row r="8" spans="1:11" x14ac:dyDescent="0.25">
      <c r="A8" s="314"/>
      <c r="B8" s="315"/>
      <c r="C8" s="73" t="s">
        <v>211</v>
      </c>
      <c r="D8" s="74" t="s">
        <v>419</v>
      </c>
      <c r="I8" t="s">
        <v>135</v>
      </c>
      <c r="J8" t="s">
        <v>159</v>
      </c>
      <c r="K8" s="27" t="s">
        <v>157</v>
      </c>
    </row>
    <row r="9" spans="1:11" x14ac:dyDescent="0.25">
      <c r="A9" s="314"/>
      <c r="B9" s="315"/>
      <c r="C9" s="73" t="s">
        <v>209</v>
      </c>
      <c r="D9" s="74" t="s">
        <v>142</v>
      </c>
      <c r="J9" t="s">
        <v>136</v>
      </c>
      <c r="K9" s="27" t="s">
        <v>149</v>
      </c>
    </row>
    <row r="10" spans="1:11" x14ac:dyDescent="0.25">
      <c r="A10" s="311" t="s">
        <v>143</v>
      </c>
      <c r="B10" s="313" t="s">
        <v>144</v>
      </c>
      <c r="C10" s="71" t="s">
        <v>381</v>
      </c>
      <c r="D10" s="72" t="s">
        <v>715</v>
      </c>
      <c r="J10" t="s">
        <v>141</v>
      </c>
      <c r="K10" s="27" t="s">
        <v>137</v>
      </c>
    </row>
    <row r="11" spans="1:11" x14ac:dyDescent="0.25">
      <c r="A11" s="311"/>
      <c r="B11" s="313"/>
      <c r="C11" s="71" t="s">
        <v>382</v>
      </c>
      <c r="D11" s="72" t="s">
        <v>715</v>
      </c>
      <c r="J11" t="s">
        <v>215</v>
      </c>
      <c r="K11" s="27" t="s">
        <v>261</v>
      </c>
    </row>
    <row r="12" spans="1:11" x14ac:dyDescent="0.25">
      <c r="A12" s="311"/>
      <c r="B12" s="313"/>
      <c r="C12" s="71" t="s">
        <v>383</v>
      </c>
      <c r="D12" s="72" t="s">
        <v>715</v>
      </c>
      <c r="J12" t="s">
        <v>144</v>
      </c>
      <c r="K12" s="27" t="s">
        <v>263</v>
      </c>
    </row>
    <row r="13" spans="1:11" x14ac:dyDescent="0.25">
      <c r="A13" s="311"/>
      <c r="B13" s="313"/>
      <c r="C13" s="71" t="s">
        <v>262</v>
      </c>
      <c r="D13" s="72" t="s">
        <v>145</v>
      </c>
      <c r="J13" t="s">
        <v>161</v>
      </c>
      <c r="K13" s="27" t="s">
        <v>262</v>
      </c>
    </row>
    <row r="14" spans="1:11" x14ac:dyDescent="0.25">
      <c r="A14" s="311"/>
      <c r="B14" s="313"/>
      <c r="C14" s="71" t="s">
        <v>263</v>
      </c>
      <c r="D14" s="72" t="s">
        <v>268</v>
      </c>
      <c r="J14" t="s">
        <v>373</v>
      </c>
      <c r="K14" s="27" t="s">
        <v>358</v>
      </c>
    </row>
    <row r="15" spans="1:11" x14ac:dyDescent="0.25">
      <c r="A15" s="311"/>
      <c r="B15" s="313"/>
      <c r="C15" s="71" t="s">
        <v>267</v>
      </c>
      <c r="D15" s="72" t="s">
        <v>146</v>
      </c>
      <c r="K15" s="27" t="s">
        <v>359</v>
      </c>
    </row>
    <row r="16" spans="1:11" x14ac:dyDescent="0.25">
      <c r="A16" s="311"/>
      <c r="B16" s="313"/>
      <c r="C16" s="71" t="s">
        <v>265</v>
      </c>
      <c r="D16" s="72" t="s">
        <v>266</v>
      </c>
      <c r="K16" s="27" t="s">
        <v>360</v>
      </c>
    </row>
    <row r="17" spans="1:11" x14ac:dyDescent="0.25">
      <c r="A17" s="311"/>
      <c r="B17" s="313"/>
      <c r="C17" s="71" t="s">
        <v>384</v>
      </c>
      <c r="D17" s="72" t="s">
        <v>422</v>
      </c>
      <c r="K17" s="27" t="s">
        <v>211</v>
      </c>
    </row>
    <row r="18" spans="1:11" x14ac:dyDescent="0.25">
      <c r="A18" s="311"/>
      <c r="B18" s="313"/>
      <c r="C18" s="71" t="s">
        <v>147</v>
      </c>
      <c r="D18" s="72" t="s">
        <v>148</v>
      </c>
      <c r="K18" s="27" t="s">
        <v>210</v>
      </c>
    </row>
    <row r="19" spans="1:11" x14ac:dyDescent="0.25">
      <c r="A19" s="311"/>
      <c r="B19" s="313"/>
      <c r="C19" s="71" t="s">
        <v>258</v>
      </c>
      <c r="D19" s="72" t="s">
        <v>150</v>
      </c>
      <c r="K19" s="27" t="s">
        <v>138</v>
      </c>
    </row>
    <row r="20" spans="1:11" x14ac:dyDescent="0.25">
      <c r="A20" s="311"/>
      <c r="B20" s="313" t="s">
        <v>151</v>
      </c>
      <c r="C20" s="71" t="s">
        <v>259</v>
      </c>
      <c r="D20" s="72" t="s">
        <v>260</v>
      </c>
      <c r="K20" s="27" t="s">
        <v>147</v>
      </c>
    </row>
    <row r="21" spans="1:11" ht="25.5" x14ac:dyDescent="0.25">
      <c r="A21" s="311"/>
      <c r="B21" s="313"/>
      <c r="C21" s="71" t="s">
        <v>152</v>
      </c>
      <c r="D21" s="72" t="s">
        <v>423</v>
      </c>
      <c r="K21" s="27" t="s">
        <v>381</v>
      </c>
    </row>
    <row r="22" spans="1:11" x14ac:dyDescent="0.25">
      <c r="A22" s="311"/>
      <c r="B22" s="313"/>
      <c r="C22" s="71" t="s">
        <v>153</v>
      </c>
      <c r="D22" s="72" t="s">
        <v>154</v>
      </c>
      <c r="K22" s="27" t="s">
        <v>382</v>
      </c>
    </row>
    <row r="23" spans="1:11" x14ac:dyDescent="0.25">
      <c r="A23" s="314" t="s">
        <v>155</v>
      </c>
      <c r="B23" s="73" t="s">
        <v>156</v>
      </c>
      <c r="C23" s="73" t="s">
        <v>157</v>
      </c>
      <c r="D23" s="74" t="s">
        <v>158</v>
      </c>
      <c r="K23" s="27" t="s">
        <v>383</v>
      </c>
    </row>
    <row r="24" spans="1:11" x14ac:dyDescent="0.25">
      <c r="A24" s="314"/>
      <c r="B24" s="73" t="s">
        <v>159</v>
      </c>
      <c r="C24" s="73" t="s">
        <v>212</v>
      </c>
      <c r="D24" s="74" t="s">
        <v>561</v>
      </c>
      <c r="K24" s="27" t="s">
        <v>372</v>
      </c>
    </row>
    <row r="25" spans="1:11" x14ac:dyDescent="0.25">
      <c r="A25" s="314"/>
      <c r="B25" s="73" t="s">
        <v>373</v>
      </c>
      <c r="C25" s="73" t="s">
        <v>372</v>
      </c>
      <c r="D25" s="75" t="s">
        <v>386</v>
      </c>
      <c r="K25" s="27" t="s">
        <v>212</v>
      </c>
    </row>
    <row r="26" spans="1:11" x14ac:dyDescent="0.25">
      <c r="A26" s="311" t="s">
        <v>160</v>
      </c>
      <c r="B26" s="313" t="s">
        <v>161</v>
      </c>
      <c r="C26" s="71" t="s">
        <v>187</v>
      </c>
      <c r="D26" s="72" t="s">
        <v>206</v>
      </c>
      <c r="K26" s="27" t="s">
        <v>209</v>
      </c>
    </row>
    <row r="27" spans="1:11" x14ac:dyDescent="0.25">
      <c r="A27" s="311"/>
      <c r="B27" s="313"/>
      <c r="C27" s="71" t="s">
        <v>188</v>
      </c>
      <c r="D27" s="72" t="s">
        <v>207</v>
      </c>
      <c r="K27" s="27" t="s">
        <v>187</v>
      </c>
    </row>
    <row r="28" spans="1:11" x14ac:dyDescent="0.25">
      <c r="A28" s="311"/>
      <c r="B28" s="313"/>
      <c r="C28" s="71" t="s">
        <v>189</v>
      </c>
      <c r="D28" s="72" t="s">
        <v>208</v>
      </c>
      <c r="K28" s="27" t="s">
        <v>189</v>
      </c>
    </row>
    <row r="29" spans="1:11" ht="25.5" x14ac:dyDescent="0.25">
      <c r="A29" s="311"/>
      <c r="B29" s="313" t="s">
        <v>162</v>
      </c>
      <c r="C29" s="71" t="s">
        <v>354</v>
      </c>
      <c r="D29" s="72" t="s">
        <v>163</v>
      </c>
      <c r="K29" s="27" t="s">
        <v>188</v>
      </c>
    </row>
    <row r="30" spans="1:11" ht="25.5" x14ac:dyDescent="0.25">
      <c r="A30" s="311"/>
      <c r="B30" s="313"/>
      <c r="C30" s="71" t="s">
        <v>355</v>
      </c>
      <c r="D30" s="72" t="s">
        <v>722</v>
      </c>
      <c r="K30" s="27" t="s">
        <v>384</v>
      </c>
    </row>
    <row r="31" spans="1:11" x14ac:dyDescent="0.25">
      <c r="A31" s="76" t="s">
        <v>214</v>
      </c>
      <c r="B31" s="73" t="s">
        <v>215</v>
      </c>
      <c r="C31" s="73" t="s">
        <v>149</v>
      </c>
      <c r="D31" s="73" t="s">
        <v>216</v>
      </c>
      <c r="K31" s="27" t="s">
        <v>264</v>
      </c>
    </row>
    <row r="32" spans="1:11" x14ac:dyDescent="0.25">
      <c r="A32" s="311" t="s">
        <v>164</v>
      </c>
      <c r="B32" s="313" t="s">
        <v>357</v>
      </c>
      <c r="C32" s="71" t="s">
        <v>358</v>
      </c>
      <c r="D32" s="72" t="s">
        <v>361</v>
      </c>
      <c r="K32" s="27" t="s">
        <v>265</v>
      </c>
    </row>
    <row r="33" spans="1:11" x14ac:dyDescent="0.25">
      <c r="A33" s="311"/>
      <c r="B33" s="313"/>
      <c r="C33" s="71" t="s">
        <v>359</v>
      </c>
      <c r="D33" s="72" t="s">
        <v>361</v>
      </c>
      <c r="K33" s="27" t="s">
        <v>267</v>
      </c>
    </row>
    <row r="34" spans="1:11" x14ac:dyDescent="0.25">
      <c r="A34" s="311"/>
      <c r="B34" s="72" t="s">
        <v>164</v>
      </c>
      <c r="C34" s="71" t="s">
        <v>360</v>
      </c>
      <c r="D34" s="72" t="s">
        <v>424</v>
      </c>
      <c r="K34" s="27" t="s">
        <v>153</v>
      </c>
    </row>
    <row r="35" spans="1:11" x14ac:dyDescent="0.25">
      <c r="K35" s="28"/>
    </row>
  </sheetData>
  <sheetProtection algorithmName="SHA-512" hashValue="yQJNx7V3/xOMKvIzYNgxs2WfOCt6OWZdx2jtQFWJXLTKB5m+1AdlaA88Gbmbvm1Nko4MIQHPb9qqDTc6PB4mRA==" saltValue="BPy2STWHhNe4ahBqcqpnCQ==" spinCount="100000" sheet="1" objects="1" scenarios="1" selectLockedCells="1" selectUnlockedCells="1"/>
  <sortState xmlns:xlrd2="http://schemas.microsoft.com/office/spreadsheetml/2017/richdata2" ref="K3:K33">
    <sortCondition ref="K2"/>
  </sortState>
  <mergeCells count="14">
    <mergeCell ref="B20:B22"/>
    <mergeCell ref="A32:A34"/>
    <mergeCell ref="B10:B19"/>
    <mergeCell ref="A10:A22"/>
    <mergeCell ref="B32:B33"/>
    <mergeCell ref="A23:A25"/>
    <mergeCell ref="A26:A30"/>
    <mergeCell ref="B29:B30"/>
    <mergeCell ref="B26:B28"/>
    <mergeCell ref="I1:K1"/>
    <mergeCell ref="A2:A6"/>
    <mergeCell ref="B2:B5"/>
    <mergeCell ref="A7:A9"/>
    <mergeCell ref="B7:B9"/>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0734D-55A6-409D-8755-11ADD6181CF9}">
  <dimension ref="A1:W37"/>
  <sheetViews>
    <sheetView zoomScale="80" zoomScaleNormal="80" workbookViewId="0">
      <selection sqref="A1:C4"/>
    </sheetView>
  </sheetViews>
  <sheetFormatPr defaultColWidth="8.5703125" defaultRowHeight="15" x14ac:dyDescent="0.25"/>
  <cols>
    <col min="1" max="1" width="5.5703125" style="23" customWidth="1"/>
    <col min="2" max="2" width="7.5703125" style="23" customWidth="1"/>
    <col min="3" max="3" width="27.5703125" style="23" bestFit="1" customWidth="1"/>
    <col min="4" max="7" width="12.42578125" style="25" customWidth="1"/>
    <col min="8" max="23" width="12.42578125" style="23" customWidth="1"/>
    <col min="24" max="16384" width="8.5703125" style="23"/>
  </cols>
  <sheetData>
    <row r="1" spans="1:23" ht="14.85" customHeight="1" x14ac:dyDescent="0.25">
      <c r="A1" s="317" t="s">
        <v>176</v>
      </c>
      <c r="B1" s="317"/>
      <c r="C1" s="317"/>
      <c r="D1" s="317" t="s">
        <v>177</v>
      </c>
      <c r="E1" s="317"/>
      <c r="F1" s="317"/>
      <c r="G1" s="317"/>
      <c r="H1" s="317"/>
      <c r="I1" s="317"/>
      <c r="J1" s="317"/>
      <c r="K1" s="317"/>
      <c r="L1" s="317"/>
      <c r="M1" s="317"/>
      <c r="N1" s="317"/>
      <c r="O1" s="317"/>
      <c r="P1" s="317"/>
      <c r="Q1" s="317"/>
      <c r="R1" s="317"/>
      <c r="S1" s="317"/>
      <c r="T1" s="317"/>
      <c r="U1" s="317"/>
      <c r="V1" s="317"/>
      <c r="W1" s="317"/>
    </row>
    <row r="2" spans="1:23" x14ac:dyDescent="0.25">
      <c r="A2" s="317"/>
      <c r="B2" s="317"/>
      <c r="C2" s="317"/>
      <c r="D2" s="317" t="s">
        <v>493</v>
      </c>
      <c r="E2" s="317"/>
      <c r="F2" s="317"/>
      <c r="G2" s="317"/>
      <c r="H2" s="317" t="s">
        <v>71</v>
      </c>
      <c r="I2" s="317"/>
      <c r="J2" s="317"/>
      <c r="K2" s="317"/>
      <c r="L2" s="317" t="s">
        <v>72</v>
      </c>
      <c r="M2" s="317"/>
      <c r="N2" s="317"/>
      <c r="O2" s="317"/>
      <c r="P2" s="317" t="s">
        <v>73</v>
      </c>
      <c r="Q2" s="317"/>
      <c r="R2" s="317"/>
      <c r="S2" s="317"/>
      <c r="T2" s="317" t="s">
        <v>74</v>
      </c>
      <c r="U2" s="317"/>
      <c r="V2" s="317"/>
      <c r="W2" s="317"/>
    </row>
    <row r="3" spans="1:23" ht="41.1" customHeight="1" x14ac:dyDescent="0.25">
      <c r="A3" s="317"/>
      <c r="B3" s="317"/>
      <c r="C3" s="317"/>
      <c r="D3" s="317" t="str">
        <f>'Katalog primárních aktiv'!B2</f>
        <v>Služba certifikace senzorů</v>
      </c>
      <c r="E3" s="317"/>
      <c r="F3" s="317"/>
      <c r="G3" s="317"/>
      <c r="H3" s="317" t="str">
        <f>Tabulka4[[#This Row],[Typové primární aktivum]]</f>
        <v>Seznam certifikovaných senzorů</v>
      </c>
      <c r="I3" s="317"/>
      <c r="J3" s="317"/>
      <c r="K3" s="317"/>
      <c r="L3" s="317" t="str">
        <f>'Katalog primárních aktiv'!B4</f>
        <v>Rozhodnutí</v>
      </c>
      <c r="M3" s="317"/>
      <c r="N3" s="317"/>
      <c r="O3" s="317"/>
      <c r="P3" s="317" t="str">
        <f>'Katalog primárních aktiv'!B5</f>
        <v>Žádosti, technická dokumentace</v>
      </c>
      <c r="Q3" s="317"/>
      <c r="R3" s="317"/>
      <c r="S3" s="317"/>
      <c r="T3" s="317" t="str">
        <f>'Katalog primárních aktiv'!B6</f>
        <v>Informace o průběhu certifikace</v>
      </c>
      <c r="U3" s="317"/>
      <c r="V3" s="317"/>
      <c r="W3" s="317"/>
    </row>
    <row r="4" spans="1:23" ht="57.75" customHeight="1" x14ac:dyDescent="0.25">
      <c r="A4" s="317"/>
      <c r="B4" s="317"/>
      <c r="C4" s="317"/>
      <c r="D4" s="199" t="s">
        <v>179</v>
      </c>
      <c r="E4" s="199" t="s">
        <v>180</v>
      </c>
      <c r="F4" s="199" t="s">
        <v>181</v>
      </c>
      <c r="G4" s="199" t="s">
        <v>182</v>
      </c>
      <c r="H4" s="199" t="s">
        <v>179</v>
      </c>
      <c r="I4" s="199" t="s">
        <v>180</v>
      </c>
      <c r="J4" s="199" t="s">
        <v>181</v>
      </c>
      <c r="K4" s="200" t="s">
        <v>182</v>
      </c>
      <c r="L4" s="199" t="s">
        <v>179</v>
      </c>
      <c r="M4" s="199" t="s">
        <v>180</v>
      </c>
      <c r="N4" s="199" t="s">
        <v>181</v>
      </c>
      <c r="O4" s="200" t="s">
        <v>182</v>
      </c>
      <c r="P4" s="199" t="s">
        <v>179</v>
      </c>
      <c r="Q4" s="199" t="s">
        <v>180</v>
      </c>
      <c r="R4" s="199" t="s">
        <v>181</v>
      </c>
      <c r="S4" s="200" t="s">
        <v>182</v>
      </c>
      <c r="T4" s="199" t="s">
        <v>179</v>
      </c>
      <c r="U4" s="199" t="s">
        <v>180</v>
      </c>
      <c r="V4" s="199" t="s">
        <v>181</v>
      </c>
      <c r="W4" s="200" t="s">
        <v>182</v>
      </c>
    </row>
    <row r="5" spans="1:23" x14ac:dyDescent="0.25">
      <c r="A5" s="316" t="s">
        <v>178</v>
      </c>
      <c r="B5" s="201" t="s">
        <v>100</v>
      </c>
      <c r="C5" s="194" t="str">
        <f>'Katalog podpůrných aktiv'!D2</f>
        <v>Aplikační server (HW)</v>
      </c>
      <c r="D5" s="198">
        <v>4</v>
      </c>
      <c r="E5" s="198">
        <v>2</v>
      </c>
      <c r="F5" s="198">
        <v>2</v>
      </c>
      <c r="G5" s="198">
        <v>4</v>
      </c>
      <c r="H5" s="195"/>
      <c r="I5" s="195"/>
      <c r="J5" s="195"/>
      <c r="K5" s="195"/>
      <c r="L5" s="195"/>
      <c r="M5" s="195"/>
      <c r="N5" s="195"/>
      <c r="O5" s="195"/>
      <c r="P5" s="195"/>
      <c r="Q5" s="195"/>
      <c r="R5" s="195"/>
      <c r="S5" s="195"/>
      <c r="T5" s="195"/>
      <c r="U5" s="195"/>
      <c r="V5" s="195"/>
      <c r="W5" s="195"/>
    </row>
    <row r="6" spans="1:23" x14ac:dyDescent="0.25">
      <c r="A6" s="316"/>
      <c r="B6" s="202" t="s">
        <v>101</v>
      </c>
      <c r="C6" s="86" t="str">
        <f>'Katalog podpůrných aktiv'!D3</f>
        <v>Databázový server (HW)</v>
      </c>
      <c r="D6" s="67">
        <v>4</v>
      </c>
      <c r="E6" s="67">
        <v>2</v>
      </c>
      <c r="F6" s="67">
        <v>2</v>
      </c>
      <c r="G6" s="67">
        <v>4</v>
      </c>
      <c r="H6" s="87"/>
      <c r="I6" s="87"/>
      <c r="J6" s="87"/>
      <c r="K6" s="87"/>
      <c r="L6" s="87"/>
      <c r="M6" s="87"/>
      <c r="N6" s="87"/>
      <c r="O6" s="87"/>
      <c r="P6" s="87"/>
      <c r="Q6" s="87"/>
      <c r="R6" s="87"/>
      <c r="S6" s="87"/>
      <c r="T6" s="87"/>
      <c r="U6" s="87"/>
      <c r="V6" s="87"/>
      <c r="W6" s="87"/>
    </row>
    <row r="7" spans="1:23" x14ac:dyDescent="0.25">
      <c r="A7" s="316"/>
      <c r="B7" s="202" t="s">
        <v>102</v>
      </c>
      <c r="C7" s="86" t="str">
        <f>'Katalog podpůrných aktiv'!D4</f>
        <v>Webový server (HW)</v>
      </c>
      <c r="D7" s="67"/>
      <c r="E7" s="67"/>
      <c r="F7" s="67"/>
      <c r="G7" s="67"/>
      <c r="H7" s="67">
        <v>4</v>
      </c>
      <c r="I7" s="67">
        <v>2</v>
      </c>
      <c r="J7" s="67">
        <v>2</v>
      </c>
      <c r="K7" s="67">
        <v>4</v>
      </c>
      <c r="L7" s="87"/>
      <c r="M7" s="87"/>
      <c r="N7" s="87"/>
      <c r="O7" s="87"/>
      <c r="P7" s="87"/>
      <c r="Q7" s="87"/>
      <c r="R7" s="87"/>
      <c r="S7" s="87"/>
      <c r="T7" s="87"/>
      <c r="U7" s="87"/>
      <c r="V7" s="87"/>
      <c r="W7" s="87"/>
    </row>
    <row r="8" spans="1:23" ht="30" x14ac:dyDescent="0.25">
      <c r="A8" s="316"/>
      <c r="B8" s="202" t="s">
        <v>103</v>
      </c>
      <c r="C8" s="86" t="str">
        <f>'Katalog podpůrných aktiv'!D5</f>
        <v>Operační systém - aplikační server</v>
      </c>
      <c r="D8" s="67">
        <v>4</v>
      </c>
      <c r="E8" s="67">
        <v>2</v>
      </c>
      <c r="F8" s="67">
        <v>2</v>
      </c>
      <c r="G8" s="67">
        <v>4</v>
      </c>
      <c r="H8" s="87"/>
      <c r="I8" s="87"/>
      <c r="J8" s="87"/>
      <c r="K8" s="87"/>
      <c r="L8" s="87"/>
      <c r="M8" s="87"/>
      <c r="N8" s="87"/>
      <c r="O8" s="87"/>
      <c r="P8" s="87"/>
      <c r="Q8" s="87"/>
      <c r="R8" s="87"/>
      <c r="S8" s="87"/>
      <c r="T8" s="87"/>
      <c r="U8" s="87"/>
      <c r="V8" s="87"/>
      <c r="W8" s="87"/>
    </row>
    <row r="9" spans="1:23" ht="30" x14ac:dyDescent="0.25">
      <c r="A9" s="316"/>
      <c r="B9" s="202" t="s">
        <v>104</v>
      </c>
      <c r="C9" s="86" t="str">
        <f>'Katalog podpůrných aktiv'!D6</f>
        <v>Operační systém - databázový server</v>
      </c>
      <c r="D9" s="67">
        <v>4</v>
      </c>
      <c r="E9" s="67">
        <v>2</v>
      </c>
      <c r="F9" s="67">
        <v>2</v>
      </c>
      <c r="G9" s="67">
        <v>4</v>
      </c>
      <c r="H9" s="87"/>
      <c r="I9" s="87"/>
      <c r="J9" s="87"/>
      <c r="K9" s="87"/>
      <c r="L9" s="87"/>
      <c r="M9" s="87"/>
      <c r="N9" s="87"/>
      <c r="O9" s="87"/>
      <c r="P9" s="87"/>
      <c r="Q9" s="87"/>
      <c r="R9" s="87"/>
      <c r="S9" s="87"/>
      <c r="T9" s="87"/>
      <c r="U9" s="87"/>
      <c r="V9" s="87"/>
      <c r="W9" s="87"/>
    </row>
    <row r="10" spans="1:23" ht="30" x14ac:dyDescent="0.25">
      <c r="A10" s="316"/>
      <c r="B10" s="202" t="s">
        <v>105</v>
      </c>
      <c r="C10" s="86" t="str">
        <f>'Katalog podpůrných aktiv'!D7</f>
        <v>Operační systém - webový server</v>
      </c>
      <c r="D10" s="67"/>
      <c r="E10" s="67"/>
      <c r="F10" s="67"/>
      <c r="G10" s="67"/>
      <c r="H10" s="67">
        <v>4</v>
      </c>
      <c r="I10" s="67">
        <v>2</v>
      </c>
      <c r="J10" s="67">
        <v>2</v>
      </c>
      <c r="K10" s="67">
        <v>4</v>
      </c>
      <c r="L10" s="87"/>
      <c r="M10" s="87"/>
      <c r="N10" s="87"/>
      <c r="O10" s="87"/>
      <c r="P10" s="87"/>
      <c r="Q10" s="87"/>
      <c r="R10" s="87"/>
      <c r="S10" s="87"/>
      <c r="T10" s="87"/>
      <c r="U10" s="87"/>
      <c r="V10" s="87"/>
      <c r="W10" s="87"/>
    </row>
    <row r="11" spans="1:23" x14ac:dyDescent="0.25">
      <c r="A11" s="316"/>
      <c r="B11" s="202" t="s">
        <v>106</v>
      </c>
      <c r="C11" s="86" t="str">
        <f>'Katalog podpůrných aktiv'!D8</f>
        <v>Aplikační server (licence)</v>
      </c>
      <c r="D11" s="67">
        <v>4</v>
      </c>
      <c r="E11" s="67">
        <v>2</v>
      </c>
      <c r="F11" s="67">
        <v>2</v>
      </c>
      <c r="G11" s="67">
        <v>4</v>
      </c>
      <c r="H11" s="87"/>
      <c r="I11" s="87"/>
      <c r="J11" s="87"/>
      <c r="K11" s="87"/>
      <c r="L11" s="87"/>
      <c r="M11" s="87"/>
      <c r="N11" s="87"/>
      <c r="O11" s="87"/>
      <c r="P11" s="87"/>
      <c r="Q11" s="87"/>
      <c r="R11" s="87"/>
      <c r="S11" s="87"/>
      <c r="T11" s="87"/>
      <c r="U11" s="87"/>
      <c r="V11" s="87"/>
      <c r="W11" s="87"/>
    </row>
    <row r="12" spans="1:23" x14ac:dyDescent="0.25">
      <c r="A12" s="316"/>
      <c r="B12" s="202" t="s">
        <v>107</v>
      </c>
      <c r="C12" s="86" t="str">
        <f>'Katalog podpůrných aktiv'!D9</f>
        <v>Databázový server (licence)</v>
      </c>
      <c r="D12" s="67">
        <v>4</v>
      </c>
      <c r="E12" s="67">
        <v>2</v>
      </c>
      <c r="F12" s="67">
        <v>2</v>
      </c>
      <c r="G12" s="67">
        <v>4</v>
      </c>
      <c r="H12" s="87"/>
      <c r="I12" s="87"/>
      <c r="J12" s="87"/>
      <c r="K12" s="87"/>
      <c r="L12" s="87"/>
      <c r="M12" s="87"/>
      <c r="N12" s="87"/>
      <c r="O12" s="87"/>
      <c r="P12" s="87"/>
      <c r="Q12" s="87"/>
      <c r="R12" s="87"/>
      <c r="S12" s="87"/>
      <c r="T12" s="87"/>
      <c r="U12" s="87"/>
      <c r="V12" s="87"/>
      <c r="W12" s="87"/>
    </row>
    <row r="13" spans="1:23" x14ac:dyDescent="0.25">
      <c r="A13" s="316"/>
      <c r="B13" s="202" t="s">
        <v>108</v>
      </c>
      <c r="C13" s="86" t="str">
        <f>'Katalog podpůrných aktiv'!D10</f>
        <v>Webový server (licence)</v>
      </c>
      <c r="D13" s="67"/>
      <c r="E13" s="67"/>
      <c r="F13" s="67"/>
      <c r="G13" s="67"/>
      <c r="H13" s="67">
        <v>4</v>
      </c>
      <c r="I13" s="67">
        <v>2</v>
      </c>
      <c r="J13" s="67">
        <v>2</v>
      </c>
      <c r="K13" s="67">
        <v>4</v>
      </c>
      <c r="L13" s="87"/>
      <c r="M13" s="87"/>
      <c r="N13" s="87"/>
      <c r="O13" s="87"/>
      <c r="P13" s="87"/>
      <c r="Q13" s="87"/>
      <c r="R13" s="87"/>
      <c r="S13" s="87"/>
      <c r="T13" s="87"/>
      <c r="U13" s="87"/>
      <c r="V13" s="87"/>
      <c r="W13" s="87"/>
    </row>
    <row r="14" spans="1:23" x14ac:dyDescent="0.25">
      <c r="A14" s="316"/>
      <c r="B14" s="202" t="s">
        <v>109</v>
      </c>
      <c r="C14" s="86" t="str">
        <f>'Katalog podpůrných aktiv'!D11</f>
        <v>Aplikační server (SW)</v>
      </c>
      <c r="D14" s="67">
        <v>4</v>
      </c>
      <c r="E14" s="67">
        <v>2</v>
      </c>
      <c r="F14" s="67">
        <v>2</v>
      </c>
      <c r="G14" s="67">
        <v>4</v>
      </c>
      <c r="H14" s="87"/>
      <c r="I14" s="87"/>
      <c r="J14" s="87"/>
      <c r="K14" s="87"/>
      <c r="L14" s="87"/>
      <c r="M14" s="87"/>
      <c r="N14" s="87"/>
      <c r="O14" s="87"/>
      <c r="P14" s="87"/>
      <c r="Q14" s="87"/>
      <c r="R14" s="87"/>
      <c r="S14" s="87"/>
      <c r="T14" s="87"/>
      <c r="U14" s="87"/>
      <c r="V14" s="87"/>
      <c r="W14" s="87"/>
    </row>
    <row r="15" spans="1:23" x14ac:dyDescent="0.25">
      <c r="A15" s="316"/>
      <c r="B15" s="202" t="s">
        <v>110</v>
      </c>
      <c r="C15" s="86" t="str">
        <f>'Katalog podpůrných aktiv'!D12</f>
        <v>Databázový server (SW)</v>
      </c>
      <c r="D15" s="67">
        <v>4</v>
      </c>
      <c r="E15" s="67">
        <v>2</v>
      </c>
      <c r="F15" s="67">
        <v>2</v>
      </c>
      <c r="G15" s="67">
        <v>4</v>
      </c>
      <c r="H15" s="87"/>
      <c r="I15" s="87"/>
      <c r="J15" s="87"/>
      <c r="K15" s="87"/>
      <c r="L15" s="87"/>
      <c r="M15" s="87"/>
      <c r="N15" s="87"/>
      <c r="O15" s="87"/>
      <c r="P15" s="87"/>
      <c r="Q15" s="87"/>
      <c r="R15" s="87"/>
      <c r="S15" s="87"/>
      <c r="T15" s="87"/>
      <c r="U15" s="87"/>
      <c r="V15" s="87"/>
      <c r="W15" s="87"/>
    </row>
    <row r="16" spans="1:23" x14ac:dyDescent="0.25">
      <c r="A16" s="316"/>
      <c r="B16" s="202" t="s">
        <v>111</v>
      </c>
      <c r="C16" s="86" t="str">
        <f>'Katalog podpůrných aktiv'!D13</f>
        <v>Webový server (SW)</v>
      </c>
      <c r="D16" s="67"/>
      <c r="E16" s="67"/>
      <c r="F16" s="67"/>
      <c r="G16" s="67"/>
      <c r="H16" s="67">
        <v>4</v>
      </c>
      <c r="I16" s="67">
        <v>2</v>
      </c>
      <c r="J16" s="67">
        <v>2</v>
      </c>
      <c r="K16" s="67">
        <v>4</v>
      </c>
      <c r="L16" s="87"/>
      <c r="M16" s="87"/>
      <c r="N16" s="87"/>
      <c r="O16" s="87"/>
      <c r="P16" s="87"/>
      <c r="Q16" s="87"/>
      <c r="R16" s="87"/>
      <c r="S16" s="87"/>
      <c r="T16" s="87"/>
      <c r="U16" s="87"/>
      <c r="V16" s="87"/>
      <c r="W16" s="87"/>
    </row>
    <row r="17" spans="1:23" x14ac:dyDescent="0.25">
      <c r="A17" s="316"/>
      <c r="B17" s="202" t="s">
        <v>112</v>
      </c>
      <c r="C17" s="86" t="str">
        <f>'Katalog podpůrných aktiv'!D14</f>
        <v>Dodavatel A</v>
      </c>
      <c r="D17" s="67">
        <v>4</v>
      </c>
      <c r="E17" s="67">
        <v>3</v>
      </c>
      <c r="F17" s="67">
        <v>3</v>
      </c>
      <c r="G17" s="67">
        <v>4</v>
      </c>
      <c r="H17" s="87"/>
      <c r="I17" s="87"/>
      <c r="J17" s="87"/>
      <c r="K17" s="87"/>
      <c r="L17" s="87"/>
      <c r="M17" s="87"/>
      <c r="N17" s="87"/>
      <c r="O17" s="87"/>
      <c r="P17" s="87"/>
      <c r="Q17" s="87"/>
      <c r="R17" s="87"/>
      <c r="S17" s="87"/>
      <c r="T17" s="87"/>
      <c r="U17" s="87"/>
      <c r="V17" s="87"/>
      <c r="W17" s="87"/>
    </row>
    <row r="18" spans="1:23" x14ac:dyDescent="0.25">
      <c r="A18" s="316"/>
      <c r="B18" s="202" t="s">
        <v>113</v>
      </c>
      <c r="C18" s="86" t="str">
        <f>'Katalog podpůrných aktiv'!D15</f>
        <v>Uživatel - interní</v>
      </c>
      <c r="D18" s="67">
        <v>1</v>
      </c>
      <c r="E18" s="67">
        <v>1</v>
      </c>
      <c r="F18" s="67">
        <v>3</v>
      </c>
      <c r="G18" s="67">
        <v>3</v>
      </c>
      <c r="H18" s="87"/>
      <c r="I18" s="87"/>
      <c r="J18" s="87"/>
      <c r="K18" s="87"/>
      <c r="L18" s="87"/>
      <c r="M18" s="87"/>
      <c r="N18" s="87"/>
      <c r="O18" s="87"/>
      <c r="P18" s="87"/>
      <c r="Q18" s="87"/>
      <c r="R18" s="87"/>
      <c r="S18" s="87"/>
      <c r="T18" s="87"/>
      <c r="U18" s="87"/>
      <c r="V18" s="87"/>
      <c r="W18" s="87"/>
    </row>
    <row r="19" spans="1:23" x14ac:dyDescent="0.25">
      <c r="A19" s="316"/>
      <c r="B19" s="202" t="s">
        <v>114</v>
      </c>
      <c r="C19" s="86" t="str">
        <f>'Katalog podpůrných aktiv'!D16</f>
        <v>Uživatel - žadatel</v>
      </c>
      <c r="D19" s="67"/>
      <c r="E19" s="67"/>
      <c r="F19" s="67"/>
      <c r="G19" s="67"/>
      <c r="H19" s="87"/>
      <c r="I19" s="87"/>
      <c r="J19" s="87"/>
      <c r="K19" s="87"/>
      <c r="L19" s="87"/>
      <c r="M19" s="87"/>
      <c r="N19" s="87"/>
      <c r="O19" s="87"/>
      <c r="P19" s="67">
        <v>1</v>
      </c>
      <c r="Q19" s="67">
        <v>1</v>
      </c>
      <c r="R19" s="67">
        <v>3</v>
      </c>
      <c r="S19" s="67">
        <v>3</v>
      </c>
      <c r="T19" s="87"/>
      <c r="U19" s="87"/>
      <c r="V19" s="87"/>
      <c r="W19" s="87"/>
    </row>
    <row r="20" spans="1:23" x14ac:dyDescent="0.25">
      <c r="A20" s="316"/>
      <c r="B20" s="202" t="s">
        <v>115</v>
      </c>
      <c r="C20" s="86" t="str">
        <f>'Katalog podpůrných aktiv'!D17</f>
        <v>Uživatel - veřejnost</v>
      </c>
      <c r="D20" s="67"/>
      <c r="E20" s="67"/>
      <c r="F20" s="67"/>
      <c r="G20" s="67"/>
      <c r="H20" s="67">
        <v>1</v>
      </c>
      <c r="I20" s="67">
        <v>1</v>
      </c>
      <c r="J20" s="67">
        <v>1</v>
      </c>
      <c r="K20" s="67">
        <v>1</v>
      </c>
      <c r="L20" s="87"/>
      <c r="M20" s="87"/>
      <c r="N20" s="87"/>
      <c r="O20" s="87"/>
      <c r="P20" s="87"/>
      <c r="Q20" s="87"/>
      <c r="R20" s="87"/>
      <c r="S20" s="87"/>
      <c r="T20" s="87"/>
      <c r="U20" s="87"/>
      <c r="V20" s="87"/>
      <c r="W20" s="87"/>
    </row>
    <row r="21" spans="1:23" x14ac:dyDescent="0.25">
      <c r="A21" s="316"/>
      <c r="B21" s="202" t="s">
        <v>116</v>
      </c>
      <c r="C21" s="86" t="str">
        <f>'Katalog podpůrných aktiv'!D18</f>
        <v>Administrátor - interní</v>
      </c>
      <c r="D21" s="88">
        <v>4</v>
      </c>
      <c r="E21" s="88">
        <v>4</v>
      </c>
      <c r="F21" s="88">
        <v>3</v>
      </c>
      <c r="G21" s="88">
        <v>4</v>
      </c>
      <c r="H21" s="88"/>
      <c r="I21" s="88"/>
      <c r="J21" s="88"/>
      <c r="K21" s="88"/>
      <c r="L21" s="86"/>
      <c r="M21" s="86"/>
      <c r="N21" s="86"/>
      <c r="O21" s="86"/>
      <c r="P21" s="86"/>
      <c r="Q21" s="86"/>
      <c r="R21" s="86"/>
      <c r="S21" s="86"/>
      <c r="T21" s="86"/>
      <c r="U21" s="86"/>
      <c r="V21" s="86"/>
      <c r="W21" s="86"/>
    </row>
    <row r="22" spans="1:23" x14ac:dyDescent="0.25">
      <c r="A22" s="316"/>
      <c r="B22" s="202" t="s">
        <v>117</v>
      </c>
      <c r="C22" s="86" t="str">
        <f>'Katalog podpůrných aktiv'!D19</f>
        <v>Administrátor - externí</v>
      </c>
      <c r="D22" s="88">
        <v>4</v>
      </c>
      <c r="E22" s="88">
        <v>4</v>
      </c>
      <c r="F22" s="88">
        <v>3</v>
      </c>
      <c r="G22" s="88">
        <v>4</v>
      </c>
      <c r="H22" s="88"/>
      <c r="I22" s="88"/>
      <c r="J22" s="88"/>
      <c r="K22" s="88"/>
      <c r="L22" s="86"/>
      <c r="M22" s="86"/>
      <c r="N22" s="86"/>
      <c r="O22" s="86"/>
      <c r="P22" s="86"/>
      <c r="Q22" s="86"/>
      <c r="R22" s="86"/>
      <c r="S22" s="86"/>
      <c r="T22" s="86"/>
      <c r="U22" s="86"/>
      <c r="V22" s="86"/>
      <c r="W22" s="86"/>
    </row>
    <row r="23" spans="1:23" ht="30" x14ac:dyDescent="0.25">
      <c r="A23" s="316"/>
      <c r="B23" s="202" t="s">
        <v>118</v>
      </c>
      <c r="C23" s="86" t="str">
        <f>'Katalog podpůrných aktiv'!D20</f>
        <v>Autentizační a autorizační aplikace</v>
      </c>
      <c r="D23" s="67">
        <v>2</v>
      </c>
      <c r="E23" s="67">
        <v>3</v>
      </c>
      <c r="F23" s="67">
        <v>4</v>
      </c>
      <c r="G23" s="67">
        <v>4</v>
      </c>
      <c r="H23" s="87"/>
      <c r="I23" s="87"/>
      <c r="J23" s="87"/>
      <c r="K23" s="87"/>
      <c r="L23" s="87"/>
      <c r="M23" s="87"/>
      <c r="N23" s="87"/>
      <c r="O23" s="87"/>
      <c r="P23" s="87"/>
      <c r="Q23" s="87"/>
      <c r="R23" s="87"/>
      <c r="S23" s="87"/>
      <c r="T23" s="87"/>
      <c r="U23" s="87"/>
      <c r="V23" s="87"/>
      <c r="W23" s="87"/>
    </row>
    <row r="24" spans="1:23" x14ac:dyDescent="0.25">
      <c r="A24" s="316"/>
      <c r="B24" s="202" t="s">
        <v>119</v>
      </c>
      <c r="C24" s="86" t="str">
        <f>'Katalog podpůrných aktiv'!D21</f>
        <v>Switch (přepínač)</v>
      </c>
      <c r="D24" s="67">
        <v>4</v>
      </c>
      <c r="E24" s="67">
        <v>2</v>
      </c>
      <c r="F24" s="67">
        <v>2</v>
      </c>
      <c r="G24" s="67">
        <v>4</v>
      </c>
      <c r="H24" s="87"/>
      <c r="I24" s="87"/>
      <c r="J24" s="87"/>
      <c r="K24" s="87"/>
      <c r="L24" s="87"/>
      <c r="M24" s="87"/>
      <c r="N24" s="87"/>
      <c r="O24" s="87"/>
      <c r="P24" s="87"/>
      <c r="Q24" s="87"/>
      <c r="R24" s="87"/>
      <c r="S24" s="87"/>
      <c r="T24" s="87"/>
      <c r="U24" s="87"/>
      <c r="V24" s="87"/>
      <c r="W24" s="87"/>
    </row>
    <row r="25" spans="1:23" x14ac:dyDescent="0.25">
      <c r="A25" s="316"/>
      <c r="B25" s="202" t="s">
        <v>120</v>
      </c>
      <c r="C25" s="86" t="str">
        <f>'Katalog podpůrných aktiv'!D22</f>
        <v>Switch (přepínač)</v>
      </c>
      <c r="D25" s="67">
        <v>4</v>
      </c>
      <c r="E25" s="67">
        <v>2</v>
      </c>
      <c r="F25" s="67">
        <v>2</v>
      </c>
      <c r="G25" s="67">
        <v>4</v>
      </c>
      <c r="H25" s="87"/>
      <c r="I25" s="87"/>
      <c r="J25" s="87"/>
      <c r="K25" s="87"/>
      <c r="L25" s="87"/>
      <c r="M25" s="87"/>
      <c r="N25" s="87"/>
      <c r="O25" s="87"/>
      <c r="P25" s="87"/>
      <c r="Q25" s="87"/>
      <c r="R25" s="87"/>
      <c r="S25" s="87"/>
      <c r="T25" s="87"/>
      <c r="U25" s="87"/>
      <c r="V25" s="87"/>
      <c r="W25" s="87"/>
    </row>
    <row r="26" spans="1:23" x14ac:dyDescent="0.25">
      <c r="A26" s="316"/>
      <c r="B26" s="202" t="s">
        <v>121</v>
      </c>
      <c r="C26" s="86" t="str">
        <f>'Katalog podpůrných aktiv'!D23</f>
        <v>HW firewall - vnitřní</v>
      </c>
      <c r="D26" s="67">
        <v>4</v>
      </c>
      <c r="E26" s="67">
        <v>2</v>
      </c>
      <c r="F26" s="67">
        <v>2</v>
      </c>
      <c r="G26" s="67">
        <v>4</v>
      </c>
      <c r="H26" s="87"/>
      <c r="I26" s="87"/>
      <c r="J26" s="87"/>
      <c r="K26" s="87"/>
      <c r="L26" s="87"/>
      <c r="M26" s="87"/>
      <c r="N26" s="87"/>
      <c r="O26" s="87"/>
      <c r="P26" s="87"/>
      <c r="Q26" s="87"/>
      <c r="R26" s="87"/>
      <c r="S26" s="87"/>
      <c r="T26" s="87"/>
      <c r="U26" s="87"/>
      <c r="V26" s="87"/>
      <c r="W26" s="87"/>
    </row>
    <row r="27" spans="1:23" x14ac:dyDescent="0.25">
      <c r="A27" s="316"/>
      <c r="B27" s="202" t="s">
        <v>122</v>
      </c>
      <c r="C27" s="86" t="str">
        <f>'Katalog podpůrných aktiv'!D24</f>
        <v>HW firewall - perimetrový</v>
      </c>
      <c r="D27" s="67">
        <v>4</v>
      </c>
      <c r="E27" s="67">
        <v>2</v>
      </c>
      <c r="F27" s="67">
        <v>2</v>
      </c>
      <c r="G27" s="67">
        <v>4</v>
      </c>
      <c r="H27" s="87"/>
      <c r="I27" s="87"/>
      <c r="J27" s="87"/>
      <c r="K27" s="87"/>
      <c r="L27" s="87"/>
      <c r="M27" s="87"/>
      <c r="N27" s="87"/>
      <c r="O27" s="87"/>
      <c r="P27" s="87"/>
      <c r="Q27" s="87"/>
      <c r="R27" s="87"/>
      <c r="S27" s="87"/>
      <c r="T27" s="87"/>
      <c r="U27" s="87"/>
      <c r="V27" s="87"/>
      <c r="W27" s="87"/>
    </row>
    <row r="28" spans="1:23" x14ac:dyDescent="0.25">
      <c r="A28" s="316"/>
      <c r="B28" s="202" t="s">
        <v>123</v>
      </c>
      <c r="C28" s="86" t="str">
        <f>'Katalog podpůrných aktiv'!D25</f>
        <v>Antivir</v>
      </c>
      <c r="D28" s="67">
        <v>2</v>
      </c>
      <c r="E28" s="67">
        <v>3</v>
      </c>
      <c r="F28" s="67">
        <v>4</v>
      </c>
      <c r="G28" s="67">
        <v>4</v>
      </c>
      <c r="H28" s="87"/>
      <c r="I28" s="87"/>
      <c r="J28" s="87"/>
      <c r="K28" s="87"/>
      <c r="L28" s="87"/>
      <c r="M28" s="87"/>
      <c r="N28" s="87"/>
      <c r="O28" s="87"/>
      <c r="P28" s="87"/>
      <c r="Q28" s="87"/>
      <c r="R28" s="87"/>
      <c r="S28" s="87"/>
      <c r="T28" s="87"/>
      <c r="U28" s="87"/>
      <c r="V28" s="87"/>
      <c r="W28" s="87"/>
    </row>
    <row r="29" spans="1:23" x14ac:dyDescent="0.25">
      <c r="A29" s="316"/>
      <c r="B29" s="202" t="s">
        <v>124</v>
      </c>
      <c r="C29" s="86" t="str">
        <f>'Katalog podpůrných aktiv'!D26</f>
        <v>Monitoring a správa provozu</v>
      </c>
      <c r="D29" s="67">
        <v>3</v>
      </c>
      <c r="E29" s="67">
        <v>3</v>
      </c>
      <c r="F29" s="67">
        <v>3</v>
      </c>
      <c r="G29" s="67">
        <v>3</v>
      </c>
      <c r="H29" s="87"/>
      <c r="I29" s="87"/>
      <c r="J29" s="87"/>
      <c r="K29" s="87"/>
      <c r="L29" s="87"/>
      <c r="M29" s="87"/>
      <c r="N29" s="87"/>
      <c r="O29" s="87"/>
      <c r="P29" s="87"/>
      <c r="Q29" s="87"/>
      <c r="R29" s="87"/>
      <c r="S29" s="87"/>
      <c r="T29" s="87"/>
      <c r="U29" s="87"/>
      <c r="V29" s="87"/>
      <c r="W29" s="87"/>
    </row>
    <row r="30" spans="1:23" x14ac:dyDescent="0.25">
      <c r="A30" s="316"/>
      <c r="B30" s="202" t="s">
        <v>125</v>
      </c>
      <c r="C30" s="86" t="str">
        <f>'Katalog podpůrných aktiv'!D27</f>
        <v>Serverovna</v>
      </c>
      <c r="D30" s="67">
        <v>3</v>
      </c>
      <c r="E30" s="67">
        <v>3</v>
      </c>
      <c r="F30" s="67">
        <v>3</v>
      </c>
      <c r="G30" s="67">
        <v>3</v>
      </c>
      <c r="H30" s="87"/>
      <c r="I30" s="87"/>
      <c r="J30" s="87"/>
      <c r="K30" s="87"/>
      <c r="L30" s="87"/>
      <c r="M30" s="87"/>
      <c r="N30" s="87"/>
      <c r="O30" s="87"/>
      <c r="P30" s="87"/>
      <c r="Q30" s="87"/>
      <c r="R30" s="87"/>
      <c r="S30" s="87"/>
      <c r="T30" s="87"/>
      <c r="U30" s="87"/>
      <c r="V30" s="87"/>
      <c r="W30" s="87"/>
    </row>
    <row r="31" spans="1:23" x14ac:dyDescent="0.25">
      <c r="A31" s="316"/>
      <c r="B31" s="202" t="s">
        <v>126</v>
      </c>
      <c r="C31" s="86" t="str">
        <f>'Katalog podpůrných aktiv'!D28</f>
        <v>Areál</v>
      </c>
      <c r="D31" s="67">
        <v>3</v>
      </c>
      <c r="E31" s="67">
        <v>3</v>
      </c>
      <c r="F31" s="67">
        <v>3</v>
      </c>
      <c r="G31" s="67">
        <v>3</v>
      </c>
      <c r="H31" s="87"/>
      <c r="I31" s="87"/>
      <c r="J31" s="87"/>
      <c r="K31" s="87"/>
      <c r="L31" s="87"/>
      <c r="M31" s="87"/>
      <c r="N31" s="87"/>
      <c r="O31" s="87"/>
      <c r="P31" s="87"/>
      <c r="Q31" s="87"/>
      <c r="R31" s="87"/>
      <c r="S31" s="87"/>
      <c r="T31" s="87"/>
      <c r="U31" s="87"/>
      <c r="V31" s="87"/>
      <c r="W31" s="87"/>
    </row>
    <row r="32" spans="1:23" x14ac:dyDescent="0.25">
      <c r="A32" s="316"/>
      <c r="B32" s="202" t="s">
        <v>127</v>
      </c>
      <c r="C32" s="86" t="str">
        <f>'Katalog podpůrných aktiv'!D29</f>
        <v>Kabeláž</v>
      </c>
      <c r="D32" s="67">
        <v>4</v>
      </c>
      <c r="E32" s="67">
        <v>2</v>
      </c>
      <c r="F32" s="67">
        <v>3</v>
      </c>
      <c r="G32" s="67">
        <v>4</v>
      </c>
      <c r="H32" s="87"/>
      <c r="I32" s="87"/>
      <c r="J32" s="87"/>
      <c r="K32" s="87"/>
      <c r="L32" s="87"/>
      <c r="M32" s="87"/>
      <c r="N32" s="87"/>
      <c r="O32" s="87"/>
      <c r="P32" s="87"/>
      <c r="Q32" s="87"/>
      <c r="R32" s="87"/>
      <c r="S32" s="87"/>
      <c r="T32" s="87"/>
      <c r="U32" s="87"/>
      <c r="V32" s="87"/>
      <c r="W32" s="87"/>
    </row>
    <row r="33" spans="1:23" x14ac:dyDescent="0.25">
      <c r="A33" s="316"/>
      <c r="B33" s="202" t="s">
        <v>128</v>
      </c>
      <c r="C33" s="86" t="str">
        <f>'Katalog podpůrných aktiv'!D30</f>
        <v>Zálohovací SW</v>
      </c>
      <c r="D33" s="67">
        <v>4</v>
      </c>
      <c r="E33" s="67">
        <v>2</v>
      </c>
      <c r="F33" s="67">
        <v>3</v>
      </c>
      <c r="G33" s="67">
        <v>4</v>
      </c>
      <c r="H33" s="87"/>
      <c r="I33" s="87"/>
      <c r="J33" s="87"/>
      <c r="K33" s="87"/>
      <c r="L33" s="87"/>
      <c r="M33" s="87"/>
      <c r="N33" s="87"/>
      <c r="O33" s="87"/>
      <c r="P33" s="87"/>
      <c r="Q33" s="87"/>
      <c r="R33" s="87"/>
      <c r="S33" s="87"/>
      <c r="T33" s="87"/>
      <c r="U33" s="87"/>
      <c r="V33" s="87"/>
      <c r="W33" s="87"/>
    </row>
    <row r="34" spans="1:23" x14ac:dyDescent="0.25">
      <c r="A34" s="316"/>
      <c r="B34" s="202" t="s">
        <v>129</v>
      </c>
      <c r="C34" s="86" t="str">
        <f>'Katalog podpůrných aktiv'!D31</f>
        <v>Backup a obslužný server</v>
      </c>
      <c r="D34" s="67">
        <v>4</v>
      </c>
      <c r="E34" s="67">
        <v>2</v>
      </c>
      <c r="F34" s="67">
        <v>3</v>
      </c>
      <c r="G34" s="67">
        <v>4</v>
      </c>
      <c r="H34" s="87"/>
      <c r="I34" s="87"/>
      <c r="J34" s="87"/>
      <c r="K34" s="87"/>
      <c r="L34" s="87"/>
      <c r="M34" s="87"/>
      <c r="N34" s="87"/>
      <c r="O34" s="87"/>
      <c r="P34" s="87"/>
      <c r="Q34" s="87"/>
      <c r="R34" s="87"/>
      <c r="S34" s="87"/>
      <c r="T34" s="87"/>
      <c r="U34" s="87"/>
      <c r="V34" s="87"/>
      <c r="W34" s="87"/>
    </row>
    <row r="35" spans="1:23" x14ac:dyDescent="0.25">
      <c r="A35" s="316"/>
      <c r="B35" s="202" t="s">
        <v>130</v>
      </c>
      <c r="C35" s="86" t="str">
        <f>'Katalog podpůrných aktiv'!D32</f>
        <v>Dodavatel B</v>
      </c>
      <c r="D35" s="88">
        <v>4</v>
      </c>
      <c r="E35" s="88">
        <v>2</v>
      </c>
      <c r="F35" s="88">
        <v>2</v>
      </c>
      <c r="G35" s="88">
        <v>4</v>
      </c>
      <c r="H35" s="86"/>
      <c r="I35" s="86"/>
      <c r="J35" s="86"/>
      <c r="K35" s="86"/>
      <c r="L35" s="86"/>
      <c r="M35" s="86"/>
      <c r="N35" s="86"/>
      <c r="O35" s="86"/>
      <c r="P35" s="86"/>
      <c r="Q35" s="86"/>
      <c r="R35" s="86"/>
      <c r="S35" s="86"/>
      <c r="T35" s="86"/>
      <c r="U35" s="86"/>
      <c r="V35" s="86"/>
      <c r="W35" s="86"/>
    </row>
    <row r="36" spans="1:23" x14ac:dyDescent="0.25">
      <c r="A36" s="316"/>
      <c r="B36" s="202" t="s">
        <v>131</v>
      </c>
      <c r="C36" s="86" t="str">
        <f>'Katalog podpůrných aktiv'!D33</f>
        <v>Dodavatel C</v>
      </c>
      <c r="D36" s="88">
        <v>4</v>
      </c>
      <c r="E36" s="88">
        <v>2</v>
      </c>
      <c r="F36" s="88">
        <v>2</v>
      </c>
      <c r="G36" s="88">
        <v>4</v>
      </c>
      <c r="H36" s="86"/>
      <c r="I36" s="86"/>
      <c r="J36" s="86"/>
      <c r="K36" s="86"/>
      <c r="L36" s="86"/>
      <c r="M36" s="86"/>
      <c r="N36" s="86"/>
      <c r="O36" s="86"/>
      <c r="P36" s="86"/>
      <c r="Q36" s="86"/>
      <c r="R36" s="86"/>
      <c r="S36" s="86"/>
      <c r="T36" s="86"/>
      <c r="U36" s="86"/>
      <c r="V36" s="86"/>
      <c r="W36" s="86"/>
    </row>
    <row r="37" spans="1:23" x14ac:dyDescent="0.25">
      <c r="A37" s="316"/>
      <c r="B37" s="202" t="s">
        <v>558</v>
      </c>
      <c r="C37" s="86" t="str">
        <f>'Katalog podpůrných aktiv'!D34</f>
        <v>Prostředky fyzické ochrany</v>
      </c>
      <c r="D37" s="88">
        <v>2</v>
      </c>
      <c r="E37" s="88">
        <v>2</v>
      </c>
      <c r="F37" s="88">
        <v>2</v>
      </c>
      <c r="G37" s="88">
        <v>2</v>
      </c>
      <c r="H37" s="86"/>
      <c r="I37" s="86"/>
      <c r="J37" s="86"/>
      <c r="K37" s="86"/>
      <c r="L37" s="86"/>
      <c r="M37" s="86"/>
      <c r="N37" s="86"/>
      <c r="O37" s="86"/>
      <c r="P37" s="86"/>
      <c r="Q37" s="86"/>
      <c r="R37" s="86"/>
      <c r="S37" s="86"/>
      <c r="T37" s="86"/>
      <c r="U37" s="86"/>
      <c r="V37" s="86"/>
      <c r="W37" s="86"/>
    </row>
  </sheetData>
  <sheetProtection algorithmName="SHA-512" hashValue="xMPW062r4GnNZ97hwJXumkDjZW9Suqa6FMv9RzYQkA55nHHg5SXb20Fu79efAXpugXvIB9lzQ8CEx7NEGQxhFw==" saltValue="0S7YkxxhVGafkYceg5xSlg==" spinCount="100000" sheet="1" objects="1" scenarios="1" selectLockedCells="1" selectUnlockedCells="1"/>
  <mergeCells count="13">
    <mergeCell ref="A5:A37"/>
    <mergeCell ref="D2:G2"/>
    <mergeCell ref="D3:G3"/>
    <mergeCell ref="H3:K3"/>
    <mergeCell ref="H2:K2"/>
    <mergeCell ref="A1:C4"/>
    <mergeCell ref="D1:W1"/>
    <mergeCell ref="L2:O2"/>
    <mergeCell ref="L3:O3"/>
    <mergeCell ref="P3:S3"/>
    <mergeCell ref="P2:S2"/>
    <mergeCell ref="T2:W2"/>
    <mergeCell ref="T3:W3"/>
  </mergeCells>
  <phoneticPr fontId="35" type="noConversion"/>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94C82-D851-47AB-9178-90FDA473DDD5}">
  <dimension ref="A1:AA37"/>
  <sheetViews>
    <sheetView zoomScale="80" zoomScaleNormal="80" workbookViewId="0">
      <selection sqref="A1:AA4"/>
    </sheetView>
  </sheetViews>
  <sheetFormatPr defaultRowHeight="15" x14ac:dyDescent="0.25"/>
  <cols>
    <col min="3" max="3" width="16.42578125" customWidth="1"/>
    <col min="4" max="4" width="13" customWidth="1"/>
    <col min="5" max="7" width="11.42578125" customWidth="1"/>
    <col min="8" max="8" width="13.42578125" customWidth="1"/>
    <col min="9" max="11" width="11.42578125" customWidth="1"/>
    <col min="12" max="12" width="13" customWidth="1"/>
    <col min="13" max="15" width="11.42578125" customWidth="1"/>
    <col min="16" max="16" width="12.85546875" customWidth="1"/>
    <col min="17" max="19" width="11.42578125" customWidth="1"/>
    <col min="20" max="20" width="13.5703125" customWidth="1"/>
    <col min="21" max="23" width="11.42578125" customWidth="1"/>
    <col min="24" max="24" width="13.7109375" customWidth="1"/>
    <col min="25" max="27" width="11.42578125" customWidth="1"/>
  </cols>
  <sheetData>
    <row r="1" spans="1:27" x14ac:dyDescent="0.25">
      <c r="A1" s="290" t="s">
        <v>183</v>
      </c>
      <c r="B1" s="290"/>
      <c r="C1" s="290"/>
      <c r="D1" s="290" t="s">
        <v>184</v>
      </c>
      <c r="E1" s="290"/>
      <c r="F1" s="290"/>
      <c r="G1" s="290"/>
      <c r="H1" s="290" t="s">
        <v>177</v>
      </c>
      <c r="I1" s="290"/>
      <c r="J1" s="290"/>
      <c r="K1" s="290"/>
      <c r="L1" s="290"/>
      <c r="M1" s="290"/>
      <c r="N1" s="290"/>
      <c r="O1" s="290"/>
      <c r="P1" s="290"/>
      <c r="Q1" s="290"/>
      <c r="R1" s="290"/>
      <c r="S1" s="290"/>
      <c r="T1" s="290"/>
      <c r="U1" s="290"/>
      <c r="V1" s="290"/>
      <c r="W1" s="290"/>
      <c r="X1" s="290"/>
      <c r="Y1" s="290"/>
      <c r="Z1" s="290"/>
      <c r="AA1" s="290"/>
    </row>
    <row r="2" spans="1:27" x14ac:dyDescent="0.25">
      <c r="A2" s="290"/>
      <c r="B2" s="290"/>
      <c r="C2" s="290"/>
      <c r="D2" s="290"/>
      <c r="E2" s="290"/>
      <c r="F2" s="290"/>
      <c r="G2" s="290"/>
      <c r="H2" s="290" t="s">
        <v>493</v>
      </c>
      <c r="I2" s="290"/>
      <c r="J2" s="290"/>
      <c r="K2" s="290"/>
      <c r="L2" s="290" t="s">
        <v>71</v>
      </c>
      <c r="M2" s="290"/>
      <c r="N2" s="290"/>
      <c r="O2" s="290"/>
      <c r="P2" s="290" t="s">
        <v>72</v>
      </c>
      <c r="Q2" s="290"/>
      <c r="R2" s="290"/>
      <c r="S2" s="290"/>
      <c r="T2" s="290" t="s">
        <v>73</v>
      </c>
      <c r="U2" s="290"/>
      <c r="V2" s="290"/>
      <c r="W2" s="290"/>
      <c r="X2" s="290" t="s">
        <v>74</v>
      </c>
      <c r="Y2" s="290"/>
      <c r="Z2" s="290"/>
      <c r="AA2" s="290"/>
    </row>
    <row r="3" spans="1:27" ht="29.1" customHeight="1" x14ac:dyDescent="0.25">
      <c r="A3" s="290"/>
      <c r="B3" s="290"/>
      <c r="C3" s="290"/>
      <c r="D3" s="290"/>
      <c r="E3" s="290"/>
      <c r="F3" s="290"/>
      <c r="G3" s="290"/>
      <c r="H3" s="290" t="str">
        <f>'Katalog primárních aktiv'!B2</f>
        <v>Služba certifikace senzorů</v>
      </c>
      <c r="I3" s="290"/>
      <c r="J3" s="290"/>
      <c r="K3" s="290"/>
      <c r="L3" s="290" t="str">
        <f>Tabulka4[[#This Row],[Typové primární aktivum]]</f>
        <v>Seznam certifikovaných senzorů</v>
      </c>
      <c r="M3" s="290"/>
      <c r="N3" s="290"/>
      <c r="O3" s="290"/>
      <c r="P3" s="290" t="str">
        <f>'Katalog primárních aktiv'!B4</f>
        <v>Rozhodnutí</v>
      </c>
      <c r="Q3" s="290"/>
      <c r="R3" s="290"/>
      <c r="S3" s="290"/>
      <c r="T3" s="290" t="str">
        <f>'Katalog primárních aktiv'!B5</f>
        <v>Žádosti, technická dokumentace</v>
      </c>
      <c r="U3" s="290"/>
      <c r="V3" s="290"/>
      <c r="W3" s="290"/>
      <c r="X3" s="290" t="str">
        <f>'Katalog primárních aktiv'!B6</f>
        <v>Informace o průběhu certifikace</v>
      </c>
      <c r="Y3" s="290"/>
      <c r="Z3" s="290"/>
      <c r="AA3" s="290"/>
    </row>
    <row r="4" spans="1:27" x14ac:dyDescent="0.25">
      <c r="A4" s="290"/>
      <c r="B4" s="290"/>
      <c r="C4" s="290"/>
      <c r="D4" s="196" t="s">
        <v>35</v>
      </c>
      <c r="E4" s="196" t="s">
        <v>36</v>
      </c>
      <c r="F4" s="196" t="s">
        <v>33</v>
      </c>
      <c r="G4" s="197" t="s">
        <v>34</v>
      </c>
      <c r="H4" s="196" t="s">
        <v>35</v>
      </c>
      <c r="I4" s="196" t="s">
        <v>36</v>
      </c>
      <c r="J4" s="196" t="s">
        <v>33</v>
      </c>
      <c r="K4" s="197" t="s">
        <v>34</v>
      </c>
      <c r="L4" s="196" t="s">
        <v>35</v>
      </c>
      <c r="M4" s="196" t="s">
        <v>36</v>
      </c>
      <c r="N4" s="196" t="s">
        <v>33</v>
      </c>
      <c r="O4" s="197" t="s">
        <v>34</v>
      </c>
      <c r="P4" s="196" t="s">
        <v>35</v>
      </c>
      <c r="Q4" s="196" t="s">
        <v>36</v>
      </c>
      <c r="R4" s="196" t="s">
        <v>33</v>
      </c>
      <c r="S4" s="197" t="s">
        <v>34</v>
      </c>
      <c r="T4" s="196" t="s">
        <v>35</v>
      </c>
      <c r="U4" s="196" t="s">
        <v>36</v>
      </c>
      <c r="V4" s="196" t="s">
        <v>33</v>
      </c>
      <c r="W4" s="197" t="s">
        <v>34</v>
      </c>
      <c r="X4" s="196" t="s">
        <v>35</v>
      </c>
      <c r="Y4" s="196" t="s">
        <v>36</v>
      </c>
      <c r="Z4" s="196" t="s">
        <v>33</v>
      </c>
      <c r="AA4" s="197" t="s">
        <v>34</v>
      </c>
    </row>
    <row r="5" spans="1:27" ht="30" x14ac:dyDescent="0.25">
      <c r="A5" s="318" t="s">
        <v>178</v>
      </c>
      <c r="B5" s="193" t="s">
        <v>100</v>
      </c>
      <c r="C5" s="194" t="str">
        <f>'Katalog podpůrných aktiv'!D2</f>
        <v>Aplikační server (HW)</v>
      </c>
      <c r="D5" s="195">
        <f>MAX(H5,L5,P5,T5,X5)</f>
        <v>12</v>
      </c>
      <c r="E5" s="195">
        <f>MAX(I5,M5,Q5,U5,Y5)</f>
        <v>8</v>
      </c>
      <c r="F5" s="195">
        <f>MAX(J5,N5,R5,V5,Z5)</f>
        <v>6</v>
      </c>
      <c r="G5" s="195">
        <f>MAX(K5,O5,S5,W5,AA5)</f>
        <v>12</v>
      </c>
      <c r="H5" s="194">
        <f>'S1'!$E$5*Vazby!D5</f>
        <v>12</v>
      </c>
      <c r="I5" s="194">
        <f>'S1'!$E$6*Vazby!E5</f>
        <v>8</v>
      </c>
      <c r="J5" s="194">
        <f>'S1'!$E$7*Vazby!F5</f>
        <v>6</v>
      </c>
      <c r="K5" s="194">
        <f>'S1'!$E$8*Vazby!G5</f>
        <v>12</v>
      </c>
      <c r="L5" s="194">
        <f>'P1'!$E$5*Vazby!H5</f>
        <v>0</v>
      </c>
      <c r="M5" s="194">
        <f>'P1'!$E$6*Vazby!I5</f>
        <v>0</v>
      </c>
      <c r="N5" s="194">
        <f>'P1'!$E$7*Vazby!J5</f>
        <v>0</v>
      </c>
      <c r="O5" s="194">
        <f>'P1'!$E$8*Vazby!K5</f>
        <v>0</v>
      </c>
      <c r="P5" s="194">
        <f>'P2'!$E$5*Vazby!L5</f>
        <v>0</v>
      </c>
      <c r="Q5" s="194">
        <f>'P2'!$E$6*Vazby!M5</f>
        <v>0</v>
      </c>
      <c r="R5" s="194">
        <f>'P2'!$E$7*Vazby!N5</f>
        <v>0</v>
      </c>
      <c r="S5" s="194">
        <f>'P2'!$E$8*Vazby!O5</f>
        <v>0</v>
      </c>
      <c r="T5" s="194">
        <f>'P3'!$E$5*Vazby!P5</f>
        <v>0</v>
      </c>
      <c r="U5" s="194">
        <f>'P3'!$E$6*Vazby!Q5</f>
        <v>0</v>
      </c>
      <c r="V5" s="194">
        <f>'P3'!$E$7*Vazby!R5</f>
        <v>0</v>
      </c>
      <c r="W5" s="194">
        <f>'P3'!$E$8*Vazby!S5</f>
        <v>0</v>
      </c>
      <c r="X5" s="194">
        <f>'P4'!$E$5*Vazby!T5</f>
        <v>0</v>
      </c>
      <c r="Y5" s="194">
        <f>'P4'!$E$6*Vazby!U5</f>
        <v>0</v>
      </c>
      <c r="Z5" s="194">
        <f>'P4'!$E$7*Vazby!V5</f>
        <v>0</v>
      </c>
      <c r="AA5" s="194">
        <f>'P4'!$E$8*Vazby!W5</f>
        <v>0</v>
      </c>
    </row>
    <row r="6" spans="1:27" ht="30" x14ac:dyDescent="0.25">
      <c r="A6" s="319"/>
      <c r="B6" s="85" t="s">
        <v>101</v>
      </c>
      <c r="C6" s="86" t="str">
        <f>'Katalog podpůrných aktiv'!D3</f>
        <v>Databázový server (HW)</v>
      </c>
      <c r="D6" s="87">
        <f t="shared" ref="D6:D18" si="0">MAX(H6,L6,P6,T6,X6)</f>
        <v>12</v>
      </c>
      <c r="E6" s="87">
        <f t="shared" ref="E6:E18" si="1">MAX(I6,M6,Q6,U6,Y6)</f>
        <v>8</v>
      </c>
      <c r="F6" s="87">
        <f t="shared" ref="F6:F18" si="2">MAX(J6,N6,R6,V6,Z6)</f>
        <v>6</v>
      </c>
      <c r="G6" s="87">
        <f t="shared" ref="G6:G18" si="3">MAX(K6,O6,S6,W6,AA6)</f>
        <v>12</v>
      </c>
      <c r="H6" s="86">
        <f>'S1'!$E$5*Vazby!D6</f>
        <v>12</v>
      </c>
      <c r="I6" s="86">
        <f>'S1'!$E$6*Vazby!E6</f>
        <v>8</v>
      </c>
      <c r="J6" s="86">
        <f>'S1'!$E$7*Vazby!F6</f>
        <v>6</v>
      </c>
      <c r="K6" s="86">
        <f>'S1'!$E$8*Vazby!G6</f>
        <v>12</v>
      </c>
      <c r="L6" s="86">
        <f>'P1'!$E$5*Vazby!H6</f>
        <v>0</v>
      </c>
      <c r="M6" s="86">
        <f>'P1'!$E$6*Vazby!I6</f>
        <v>0</v>
      </c>
      <c r="N6" s="86">
        <f>'P1'!$E$7*Vazby!J6</f>
        <v>0</v>
      </c>
      <c r="O6" s="86">
        <f>'P1'!$E$8*Vazby!K6</f>
        <v>0</v>
      </c>
      <c r="P6" s="86">
        <f>'P2'!$E$5*Vazby!L6</f>
        <v>0</v>
      </c>
      <c r="Q6" s="86">
        <f>'P2'!$E$6*Vazby!M6</f>
        <v>0</v>
      </c>
      <c r="R6" s="86">
        <f>'P2'!$E$7*Vazby!N6</f>
        <v>0</v>
      </c>
      <c r="S6" s="86">
        <f>'P2'!$E$8*Vazby!O6</f>
        <v>0</v>
      </c>
      <c r="T6" s="86">
        <f>'P3'!$E$5*Vazby!P6</f>
        <v>0</v>
      </c>
      <c r="U6" s="86">
        <f>'P3'!$E$6*Vazby!Q6</f>
        <v>0</v>
      </c>
      <c r="V6" s="86">
        <f>'P3'!$E$7*Vazby!R6</f>
        <v>0</v>
      </c>
      <c r="W6" s="86">
        <f>'P3'!$E$8*Vazby!S6</f>
        <v>0</v>
      </c>
      <c r="X6" s="86">
        <f>'P4'!$E$5*Vazby!T6</f>
        <v>0</v>
      </c>
      <c r="Y6" s="86">
        <f>'P4'!$E$6*Vazby!U6</f>
        <v>0</v>
      </c>
      <c r="Z6" s="86">
        <f>'P4'!$E$7*Vazby!V6</f>
        <v>0</v>
      </c>
      <c r="AA6" s="86">
        <f>'P4'!$E$8*Vazby!W6</f>
        <v>0</v>
      </c>
    </row>
    <row r="7" spans="1:27" ht="30" x14ac:dyDescent="0.25">
      <c r="A7" s="319"/>
      <c r="B7" s="85" t="s">
        <v>102</v>
      </c>
      <c r="C7" s="86" t="str">
        <f>'Katalog podpůrných aktiv'!D4</f>
        <v>Webový server (HW)</v>
      </c>
      <c r="D7" s="87">
        <f t="shared" si="0"/>
        <v>8</v>
      </c>
      <c r="E7" s="87">
        <f t="shared" si="1"/>
        <v>2</v>
      </c>
      <c r="F7" s="87">
        <f t="shared" si="2"/>
        <v>2</v>
      </c>
      <c r="G7" s="87">
        <f t="shared" si="3"/>
        <v>12</v>
      </c>
      <c r="H7" s="86">
        <f>'S1'!$E$5*Vazby!D7</f>
        <v>0</v>
      </c>
      <c r="I7" s="86">
        <f>'S1'!$E$6*Vazby!E7</f>
        <v>0</v>
      </c>
      <c r="J7" s="86">
        <f>'S1'!$E$7*Vazby!F7</f>
        <v>0</v>
      </c>
      <c r="K7" s="86">
        <f>'S1'!$E$8*Vazby!G7</f>
        <v>0</v>
      </c>
      <c r="L7" s="86">
        <f>'P1'!$E$5*Vazby!H7</f>
        <v>8</v>
      </c>
      <c r="M7" s="86">
        <f>'P1'!$E$6*Vazby!I7</f>
        <v>2</v>
      </c>
      <c r="N7" s="86">
        <f>'P1'!$E$7*Vazby!J7</f>
        <v>2</v>
      </c>
      <c r="O7" s="86">
        <f>'P1'!$E$8*Vazby!K7</f>
        <v>12</v>
      </c>
      <c r="P7" s="86">
        <f>'P2'!$E$5*Vazby!L7</f>
        <v>0</v>
      </c>
      <c r="Q7" s="86">
        <f>'P2'!$E$6*Vazby!M7</f>
        <v>0</v>
      </c>
      <c r="R7" s="86">
        <f>'P2'!$E$7*Vazby!N7</f>
        <v>0</v>
      </c>
      <c r="S7" s="86">
        <f>'P2'!$E$8*Vazby!O7</f>
        <v>0</v>
      </c>
      <c r="T7" s="86">
        <f>'P3'!$E$5*Vazby!P7</f>
        <v>0</v>
      </c>
      <c r="U7" s="86">
        <f>'P3'!$E$6*Vazby!Q7</f>
        <v>0</v>
      </c>
      <c r="V7" s="86">
        <f>'P3'!$E$7*Vazby!R7</f>
        <v>0</v>
      </c>
      <c r="W7" s="86">
        <f>'P3'!$E$8*Vazby!S7</f>
        <v>0</v>
      </c>
      <c r="X7" s="86">
        <f>'P4'!$E$5*Vazby!T7</f>
        <v>0</v>
      </c>
      <c r="Y7" s="86">
        <f>'P4'!$E$6*Vazby!U7</f>
        <v>0</v>
      </c>
      <c r="Z7" s="86">
        <f>'P4'!$E$7*Vazby!V7</f>
        <v>0</v>
      </c>
      <c r="AA7" s="86">
        <f>'P4'!$E$8*Vazby!W7</f>
        <v>0</v>
      </c>
    </row>
    <row r="8" spans="1:27" ht="30" x14ac:dyDescent="0.25">
      <c r="A8" s="319"/>
      <c r="B8" s="85" t="s">
        <v>103</v>
      </c>
      <c r="C8" s="86" t="str">
        <f>'Katalog podpůrných aktiv'!D5</f>
        <v>Operační systém - aplikační server</v>
      </c>
      <c r="D8" s="87">
        <f t="shared" si="0"/>
        <v>12</v>
      </c>
      <c r="E8" s="87">
        <f t="shared" si="1"/>
        <v>8</v>
      </c>
      <c r="F8" s="87">
        <f t="shared" si="2"/>
        <v>6</v>
      </c>
      <c r="G8" s="87">
        <f t="shared" si="3"/>
        <v>12</v>
      </c>
      <c r="H8" s="86">
        <f>'S1'!$E$5*Vazby!D8</f>
        <v>12</v>
      </c>
      <c r="I8" s="86">
        <f>'S1'!$E$6*Vazby!E8</f>
        <v>8</v>
      </c>
      <c r="J8" s="86">
        <f>'S1'!$E$7*Vazby!F8</f>
        <v>6</v>
      </c>
      <c r="K8" s="86">
        <f>'S1'!$E$8*Vazby!G8</f>
        <v>12</v>
      </c>
      <c r="L8" s="86">
        <f>'P1'!$E$5*Vazby!H8</f>
        <v>0</v>
      </c>
      <c r="M8" s="86">
        <f>'P1'!$E$6*Vazby!I8</f>
        <v>0</v>
      </c>
      <c r="N8" s="86">
        <f>'P1'!$E$7*Vazby!J8</f>
        <v>0</v>
      </c>
      <c r="O8" s="86">
        <f>'P1'!$E$8*Vazby!K8</f>
        <v>0</v>
      </c>
      <c r="P8" s="86">
        <f>'P2'!$E$5*Vazby!L8</f>
        <v>0</v>
      </c>
      <c r="Q8" s="86">
        <f>'P2'!$E$6*Vazby!M8</f>
        <v>0</v>
      </c>
      <c r="R8" s="86">
        <f>'P2'!$E$7*Vazby!N8</f>
        <v>0</v>
      </c>
      <c r="S8" s="86">
        <f>'P2'!$E$8*Vazby!O8</f>
        <v>0</v>
      </c>
      <c r="T8" s="86">
        <f>'P3'!$E$5*Vazby!P8</f>
        <v>0</v>
      </c>
      <c r="U8" s="86">
        <f>'P3'!$E$6*Vazby!Q8</f>
        <v>0</v>
      </c>
      <c r="V8" s="86">
        <f>'P3'!$E$7*Vazby!R8</f>
        <v>0</v>
      </c>
      <c r="W8" s="86">
        <f>'P3'!$E$8*Vazby!S8</f>
        <v>0</v>
      </c>
      <c r="X8" s="86">
        <f>'P4'!$E$5*Vazby!T8</f>
        <v>0</v>
      </c>
      <c r="Y8" s="86">
        <f>'P4'!$E$6*Vazby!U8</f>
        <v>0</v>
      </c>
      <c r="Z8" s="86">
        <f>'P4'!$E$7*Vazby!V8</f>
        <v>0</v>
      </c>
      <c r="AA8" s="86">
        <f>'P4'!$E$8*Vazby!W8</f>
        <v>0</v>
      </c>
    </row>
    <row r="9" spans="1:27" ht="45" x14ac:dyDescent="0.25">
      <c r="A9" s="319"/>
      <c r="B9" s="85" t="s">
        <v>104</v>
      </c>
      <c r="C9" s="86" t="str">
        <f>'Katalog podpůrných aktiv'!D6</f>
        <v>Operační systém - databázový server</v>
      </c>
      <c r="D9" s="87">
        <f t="shared" si="0"/>
        <v>12</v>
      </c>
      <c r="E9" s="87">
        <f t="shared" si="1"/>
        <v>8</v>
      </c>
      <c r="F9" s="87">
        <f t="shared" si="2"/>
        <v>6</v>
      </c>
      <c r="G9" s="87">
        <f t="shared" si="3"/>
        <v>12</v>
      </c>
      <c r="H9" s="86">
        <f>'S1'!$E$5*Vazby!D9</f>
        <v>12</v>
      </c>
      <c r="I9" s="86">
        <f>'S1'!$E$6*Vazby!E9</f>
        <v>8</v>
      </c>
      <c r="J9" s="86">
        <f>'S1'!$E$7*Vazby!F9</f>
        <v>6</v>
      </c>
      <c r="K9" s="86">
        <f>'S1'!$E$8*Vazby!G9</f>
        <v>12</v>
      </c>
      <c r="L9" s="86">
        <f>'P1'!$E$5*Vazby!H9</f>
        <v>0</v>
      </c>
      <c r="M9" s="86">
        <f>'P1'!$E$6*Vazby!I9</f>
        <v>0</v>
      </c>
      <c r="N9" s="86">
        <f>'P1'!$E$7*Vazby!J9</f>
        <v>0</v>
      </c>
      <c r="O9" s="86">
        <f>'P1'!$E$8*Vazby!K9</f>
        <v>0</v>
      </c>
      <c r="P9" s="86">
        <f>'P2'!$E$5*Vazby!L9</f>
        <v>0</v>
      </c>
      <c r="Q9" s="86">
        <f>'P2'!$E$6*Vazby!M9</f>
        <v>0</v>
      </c>
      <c r="R9" s="86">
        <f>'P2'!$E$7*Vazby!N9</f>
        <v>0</v>
      </c>
      <c r="S9" s="86">
        <f>'P2'!$E$8*Vazby!O9</f>
        <v>0</v>
      </c>
      <c r="T9" s="86">
        <f>'P3'!$E$5*Vazby!P9</f>
        <v>0</v>
      </c>
      <c r="U9" s="86">
        <f>'P3'!$E$6*Vazby!Q9</f>
        <v>0</v>
      </c>
      <c r="V9" s="86">
        <f>'P3'!$E$7*Vazby!R9</f>
        <v>0</v>
      </c>
      <c r="W9" s="86">
        <f>'P3'!$E$8*Vazby!S9</f>
        <v>0</v>
      </c>
      <c r="X9" s="86">
        <f>'P4'!$E$5*Vazby!T9</f>
        <v>0</v>
      </c>
      <c r="Y9" s="86">
        <f>'P4'!$E$6*Vazby!U9</f>
        <v>0</v>
      </c>
      <c r="Z9" s="86">
        <f>'P4'!$E$7*Vazby!V9</f>
        <v>0</v>
      </c>
      <c r="AA9" s="86">
        <f>'P4'!$E$8*Vazby!W9</f>
        <v>0</v>
      </c>
    </row>
    <row r="10" spans="1:27" ht="30" x14ac:dyDescent="0.25">
      <c r="A10" s="319"/>
      <c r="B10" s="85" t="s">
        <v>105</v>
      </c>
      <c r="C10" s="86" t="str">
        <f>'Katalog podpůrných aktiv'!D7</f>
        <v>Operační systém - webový server</v>
      </c>
      <c r="D10" s="87">
        <f t="shared" si="0"/>
        <v>8</v>
      </c>
      <c r="E10" s="87">
        <f t="shared" si="1"/>
        <v>2</v>
      </c>
      <c r="F10" s="87">
        <f t="shared" si="2"/>
        <v>2</v>
      </c>
      <c r="G10" s="87">
        <f t="shared" si="3"/>
        <v>12</v>
      </c>
      <c r="H10" s="86">
        <f>'S1'!$E$5*Vazby!D10</f>
        <v>0</v>
      </c>
      <c r="I10" s="86">
        <f>'S1'!$E$6*Vazby!E10</f>
        <v>0</v>
      </c>
      <c r="J10" s="86">
        <f>'S1'!$E$7*Vazby!F10</f>
        <v>0</v>
      </c>
      <c r="K10" s="86">
        <f>'S1'!$E$8*Vazby!G10</f>
        <v>0</v>
      </c>
      <c r="L10" s="86">
        <f>'P1'!$E$5*Vazby!H10</f>
        <v>8</v>
      </c>
      <c r="M10" s="86">
        <f>'P1'!$E$6*Vazby!I10</f>
        <v>2</v>
      </c>
      <c r="N10" s="86">
        <f>'P1'!$E$7*Vazby!J10</f>
        <v>2</v>
      </c>
      <c r="O10" s="86">
        <f>'P1'!$E$8*Vazby!K10</f>
        <v>12</v>
      </c>
      <c r="P10" s="86">
        <f>'P2'!$E$5*Vazby!L10</f>
        <v>0</v>
      </c>
      <c r="Q10" s="86">
        <f>'P2'!$E$6*Vazby!M10</f>
        <v>0</v>
      </c>
      <c r="R10" s="86">
        <f>'P2'!$E$7*Vazby!N10</f>
        <v>0</v>
      </c>
      <c r="S10" s="86">
        <f>'P2'!$E$8*Vazby!O10</f>
        <v>0</v>
      </c>
      <c r="T10" s="86">
        <f>'P3'!$E$5*Vazby!P10</f>
        <v>0</v>
      </c>
      <c r="U10" s="86">
        <f>'P3'!$E$6*Vazby!Q10</f>
        <v>0</v>
      </c>
      <c r="V10" s="86">
        <f>'P3'!$E$7*Vazby!R10</f>
        <v>0</v>
      </c>
      <c r="W10" s="86">
        <f>'P3'!$E$8*Vazby!S10</f>
        <v>0</v>
      </c>
      <c r="X10" s="86">
        <f>'P4'!$E$5*Vazby!T10</f>
        <v>0</v>
      </c>
      <c r="Y10" s="86">
        <f>'P4'!$E$6*Vazby!U10</f>
        <v>0</v>
      </c>
      <c r="Z10" s="86">
        <f>'P4'!$E$7*Vazby!V10</f>
        <v>0</v>
      </c>
      <c r="AA10" s="86">
        <f>'P4'!$E$8*Vazby!W10</f>
        <v>0</v>
      </c>
    </row>
    <row r="11" spans="1:27" ht="30" x14ac:dyDescent="0.25">
      <c r="A11" s="319"/>
      <c r="B11" s="85" t="s">
        <v>106</v>
      </c>
      <c r="C11" s="86" t="str">
        <f>'Katalog podpůrných aktiv'!D8</f>
        <v>Aplikační server (licence)</v>
      </c>
      <c r="D11" s="87">
        <f t="shared" si="0"/>
        <v>12</v>
      </c>
      <c r="E11" s="87">
        <f t="shared" si="1"/>
        <v>8</v>
      </c>
      <c r="F11" s="87">
        <f t="shared" si="2"/>
        <v>6</v>
      </c>
      <c r="G11" s="87">
        <f t="shared" si="3"/>
        <v>12</v>
      </c>
      <c r="H11" s="86">
        <f>'S1'!$E$5*Vazby!D11</f>
        <v>12</v>
      </c>
      <c r="I11" s="86">
        <f>'S1'!$E$6*Vazby!E11</f>
        <v>8</v>
      </c>
      <c r="J11" s="86">
        <f>'S1'!$E$7*Vazby!F11</f>
        <v>6</v>
      </c>
      <c r="K11" s="86">
        <f>'S1'!$E$8*Vazby!G11</f>
        <v>12</v>
      </c>
      <c r="L11" s="86">
        <f>'P1'!$E$5*Vazby!H11</f>
        <v>0</v>
      </c>
      <c r="M11" s="86">
        <f>'P1'!$E$6*Vazby!I11</f>
        <v>0</v>
      </c>
      <c r="N11" s="86">
        <f>'P1'!$E$7*Vazby!J11</f>
        <v>0</v>
      </c>
      <c r="O11" s="86">
        <f>'P1'!$E$8*Vazby!K11</f>
        <v>0</v>
      </c>
      <c r="P11" s="86">
        <f>'P2'!$E$5*Vazby!L11</f>
        <v>0</v>
      </c>
      <c r="Q11" s="86">
        <f>'P2'!$E$6*Vazby!M11</f>
        <v>0</v>
      </c>
      <c r="R11" s="86">
        <f>'P2'!$E$7*Vazby!N11</f>
        <v>0</v>
      </c>
      <c r="S11" s="86">
        <f>'P2'!$E$8*Vazby!O11</f>
        <v>0</v>
      </c>
      <c r="T11" s="86">
        <f>'P3'!$E$5*Vazby!P11</f>
        <v>0</v>
      </c>
      <c r="U11" s="86">
        <f>'P3'!$E$6*Vazby!Q11</f>
        <v>0</v>
      </c>
      <c r="V11" s="86">
        <f>'P3'!$E$7*Vazby!R11</f>
        <v>0</v>
      </c>
      <c r="W11" s="86">
        <f>'P3'!$E$8*Vazby!S11</f>
        <v>0</v>
      </c>
      <c r="X11" s="86">
        <f>'P4'!$E$5*Vazby!T11</f>
        <v>0</v>
      </c>
      <c r="Y11" s="86">
        <f>'P4'!$E$6*Vazby!U11</f>
        <v>0</v>
      </c>
      <c r="Z11" s="86">
        <f>'P4'!$E$7*Vazby!V11</f>
        <v>0</v>
      </c>
      <c r="AA11" s="86">
        <f>'P4'!$E$8*Vazby!W11</f>
        <v>0</v>
      </c>
    </row>
    <row r="12" spans="1:27" ht="30" x14ac:dyDescent="0.25">
      <c r="A12" s="319"/>
      <c r="B12" s="85" t="s">
        <v>107</v>
      </c>
      <c r="C12" s="86" t="str">
        <f>'Katalog podpůrných aktiv'!D9</f>
        <v>Databázový server (licence)</v>
      </c>
      <c r="D12" s="87">
        <f t="shared" si="0"/>
        <v>12</v>
      </c>
      <c r="E12" s="87">
        <f t="shared" si="1"/>
        <v>8</v>
      </c>
      <c r="F12" s="87">
        <f t="shared" si="2"/>
        <v>6</v>
      </c>
      <c r="G12" s="87">
        <f t="shared" si="3"/>
        <v>12</v>
      </c>
      <c r="H12" s="86">
        <f>'S1'!$E$5*Vazby!D12</f>
        <v>12</v>
      </c>
      <c r="I12" s="86">
        <f>'S1'!$E$6*Vazby!E12</f>
        <v>8</v>
      </c>
      <c r="J12" s="86">
        <f>'S1'!$E$7*Vazby!F12</f>
        <v>6</v>
      </c>
      <c r="K12" s="86">
        <f>'S1'!$E$8*Vazby!G12</f>
        <v>12</v>
      </c>
      <c r="L12" s="86">
        <f>'P1'!$E$5*Vazby!H12</f>
        <v>0</v>
      </c>
      <c r="M12" s="86">
        <f>'P1'!$E$6*Vazby!I12</f>
        <v>0</v>
      </c>
      <c r="N12" s="86">
        <f>'P1'!$E$7*Vazby!J12</f>
        <v>0</v>
      </c>
      <c r="O12" s="86">
        <f>'P1'!$E$8*Vazby!K12</f>
        <v>0</v>
      </c>
      <c r="P12" s="86">
        <f>'P2'!$E$5*Vazby!L12</f>
        <v>0</v>
      </c>
      <c r="Q12" s="86">
        <f>'P2'!$E$6*Vazby!M12</f>
        <v>0</v>
      </c>
      <c r="R12" s="86">
        <f>'P2'!$E$7*Vazby!N12</f>
        <v>0</v>
      </c>
      <c r="S12" s="86">
        <f>'P2'!$E$8*Vazby!O12</f>
        <v>0</v>
      </c>
      <c r="T12" s="86">
        <f>'P3'!$E$5*Vazby!P12</f>
        <v>0</v>
      </c>
      <c r="U12" s="86">
        <f>'P3'!$E$6*Vazby!Q12</f>
        <v>0</v>
      </c>
      <c r="V12" s="86">
        <f>'P3'!$E$7*Vazby!R12</f>
        <v>0</v>
      </c>
      <c r="W12" s="86">
        <f>'P3'!$E$8*Vazby!S12</f>
        <v>0</v>
      </c>
      <c r="X12" s="86">
        <f>'P4'!$E$5*Vazby!T12</f>
        <v>0</v>
      </c>
      <c r="Y12" s="86">
        <f>'P4'!$E$6*Vazby!U12</f>
        <v>0</v>
      </c>
      <c r="Z12" s="86">
        <f>'P4'!$E$7*Vazby!V12</f>
        <v>0</v>
      </c>
      <c r="AA12" s="86">
        <f>'P4'!$E$8*Vazby!W12</f>
        <v>0</v>
      </c>
    </row>
    <row r="13" spans="1:27" ht="30" x14ac:dyDescent="0.25">
      <c r="A13" s="319"/>
      <c r="B13" s="85" t="s">
        <v>108</v>
      </c>
      <c r="C13" s="86" t="str">
        <f>'Katalog podpůrných aktiv'!D10</f>
        <v>Webový server (licence)</v>
      </c>
      <c r="D13" s="87">
        <f t="shared" si="0"/>
        <v>8</v>
      </c>
      <c r="E13" s="87">
        <f t="shared" si="1"/>
        <v>2</v>
      </c>
      <c r="F13" s="87">
        <f t="shared" si="2"/>
        <v>2</v>
      </c>
      <c r="G13" s="87">
        <f t="shared" si="3"/>
        <v>12</v>
      </c>
      <c r="H13" s="86">
        <f>'S1'!$E$5*Vazby!D13</f>
        <v>0</v>
      </c>
      <c r="I13" s="86">
        <f>'S1'!$E$6*Vazby!E13</f>
        <v>0</v>
      </c>
      <c r="J13" s="86">
        <f>'S1'!$E$7*Vazby!F13</f>
        <v>0</v>
      </c>
      <c r="K13" s="86">
        <f>'S1'!$E$8*Vazby!G13</f>
        <v>0</v>
      </c>
      <c r="L13" s="86">
        <f>'P1'!$E$5*Vazby!H13</f>
        <v>8</v>
      </c>
      <c r="M13" s="86">
        <f>'P1'!$E$6*Vazby!I13</f>
        <v>2</v>
      </c>
      <c r="N13" s="86">
        <f>'P1'!$E$7*Vazby!J13</f>
        <v>2</v>
      </c>
      <c r="O13" s="86">
        <f>'P1'!$E$8*Vazby!K13</f>
        <v>12</v>
      </c>
      <c r="P13" s="86">
        <f>'P2'!$E$5*Vazby!L13</f>
        <v>0</v>
      </c>
      <c r="Q13" s="86">
        <f>'P2'!$E$6*Vazby!M13</f>
        <v>0</v>
      </c>
      <c r="R13" s="86">
        <f>'P2'!$E$7*Vazby!N13</f>
        <v>0</v>
      </c>
      <c r="S13" s="86">
        <f>'P2'!$E$8*Vazby!O13</f>
        <v>0</v>
      </c>
      <c r="T13" s="86">
        <f>'P3'!$E$5*Vazby!P13</f>
        <v>0</v>
      </c>
      <c r="U13" s="86">
        <f>'P3'!$E$6*Vazby!Q13</f>
        <v>0</v>
      </c>
      <c r="V13" s="86">
        <f>'P3'!$E$7*Vazby!R13</f>
        <v>0</v>
      </c>
      <c r="W13" s="86">
        <f>'P3'!$E$8*Vazby!S13</f>
        <v>0</v>
      </c>
      <c r="X13" s="86">
        <f>'P4'!$E$5*Vazby!T13</f>
        <v>0</v>
      </c>
      <c r="Y13" s="86">
        <f>'P4'!$E$6*Vazby!U13</f>
        <v>0</v>
      </c>
      <c r="Z13" s="86">
        <f>'P4'!$E$7*Vazby!V13</f>
        <v>0</v>
      </c>
      <c r="AA13" s="86">
        <f>'P4'!$E$8*Vazby!W13</f>
        <v>0</v>
      </c>
    </row>
    <row r="14" spans="1:27" ht="30" x14ac:dyDescent="0.25">
      <c r="A14" s="319"/>
      <c r="B14" s="85" t="s">
        <v>109</v>
      </c>
      <c r="C14" s="86" t="str">
        <f>'Katalog podpůrných aktiv'!D11</f>
        <v>Aplikační server (SW)</v>
      </c>
      <c r="D14" s="87">
        <f t="shared" si="0"/>
        <v>12</v>
      </c>
      <c r="E14" s="87">
        <f t="shared" si="1"/>
        <v>8</v>
      </c>
      <c r="F14" s="87">
        <f t="shared" si="2"/>
        <v>6</v>
      </c>
      <c r="G14" s="87">
        <f t="shared" si="3"/>
        <v>12</v>
      </c>
      <c r="H14" s="86">
        <f>'S1'!$E$5*Vazby!D14</f>
        <v>12</v>
      </c>
      <c r="I14" s="86">
        <f>'S1'!$E$6*Vazby!E14</f>
        <v>8</v>
      </c>
      <c r="J14" s="86">
        <f>'S1'!$E$7*Vazby!F14</f>
        <v>6</v>
      </c>
      <c r="K14" s="86">
        <f>'S1'!$E$8*Vazby!G14</f>
        <v>12</v>
      </c>
      <c r="L14" s="86">
        <f>'P1'!$E$5*Vazby!H14</f>
        <v>0</v>
      </c>
      <c r="M14" s="86">
        <f>'P1'!$E$6*Vazby!I14</f>
        <v>0</v>
      </c>
      <c r="N14" s="86">
        <f>'P1'!$E$7*Vazby!J14</f>
        <v>0</v>
      </c>
      <c r="O14" s="86">
        <f>'P1'!$E$8*Vazby!K14</f>
        <v>0</v>
      </c>
      <c r="P14" s="86">
        <f>'P2'!$E$5*Vazby!L14</f>
        <v>0</v>
      </c>
      <c r="Q14" s="86">
        <f>'P2'!$E$6*Vazby!M14</f>
        <v>0</v>
      </c>
      <c r="R14" s="86">
        <f>'P2'!$E$7*Vazby!N14</f>
        <v>0</v>
      </c>
      <c r="S14" s="86">
        <f>'P2'!$E$8*Vazby!O14</f>
        <v>0</v>
      </c>
      <c r="T14" s="86">
        <f>'P3'!$E$5*Vazby!P14</f>
        <v>0</v>
      </c>
      <c r="U14" s="86">
        <f>'P3'!$E$6*Vazby!Q14</f>
        <v>0</v>
      </c>
      <c r="V14" s="86">
        <f>'P3'!$E$7*Vazby!R14</f>
        <v>0</v>
      </c>
      <c r="W14" s="86">
        <f>'P3'!$E$8*Vazby!S14</f>
        <v>0</v>
      </c>
      <c r="X14" s="86">
        <f>'P4'!$E$5*Vazby!T14</f>
        <v>0</v>
      </c>
      <c r="Y14" s="86">
        <f>'P4'!$E$6*Vazby!U14</f>
        <v>0</v>
      </c>
      <c r="Z14" s="86">
        <f>'P4'!$E$7*Vazby!V14</f>
        <v>0</v>
      </c>
      <c r="AA14" s="86">
        <f>'P4'!$E$8*Vazby!W14</f>
        <v>0</v>
      </c>
    </row>
    <row r="15" spans="1:27" ht="30" x14ac:dyDescent="0.25">
      <c r="A15" s="319"/>
      <c r="B15" s="85" t="s">
        <v>110</v>
      </c>
      <c r="C15" s="86" t="str">
        <f>'Katalog podpůrných aktiv'!D12</f>
        <v>Databázový server (SW)</v>
      </c>
      <c r="D15" s="87">
        <f t="shared" si="0"/>
        <v>12</v>
      </c>
      <c r="E15" s="87">
        <f t="shared" si="1"/>
        <v>8</v>
      </c>
      <c r="F15" s="87">
        <f t="shared" si="2"/>
        <v>6</v>
      </c>
      <c r="G15" s="87">
        <f t="shared" si="3"/>
        <v>12</v>
      </c>
      <c r="H15" s="86">
        <f>'S1'!$E$5*Vazby!D15</f>
        <v>12</v>
      </c>
      <c r="I15" s="86">
        <f>'S1'!$E$6*Vazby!E15</f>
        <v>8</v>
      </c>
      <c r="J15" s="86">
        <f>'S1'!$E$7*Vazby!F15</f>
        <v>6</v>
      </c>
      <c r="K15" s="86">
        <f>'S1'!$E$8*Vazby!G15</f>
        <v>12</v>
      </c>
      <c r="L15" s="86">
        <f>'P1'!$E$5*Vazby!H15</f>
        <v>0</v>
      </c>
      <c r="M15" s="86">
        <f>'P1'!$E$6*Vazby!I15</f>
        <v>0</v>
      </c>
      <c r="N15" s="86">
        <f>'P1'!$E$7*Vazby!J15</f>
        <v>0</v>
      </c>
      <c r="O15" s="86">
        <f>'P1'!$E$8*Vazby!K15</f>
        <v>0</v>
      </c>
      <c r="P15" s="86">
        <f>'P2'!$E$5*Vazby!L15</f>
        <v>0</v>
      </c>
      <c r="Q15" s="86">
        <f>'P2'!$E$6*Vazby!M15</f>
        <v>0</v>
      </c>
      <c r="R15" s="86">
        <f>'P2'!$E$7*Vazby!N15</f>
        <v>0</v>
      </c>
      <c r="S15" s="86">
        <f>'P2'!$E$8*Vazby!O15</f>
        <v>0</v>
      </c>
      <c r="T15" s="86">
        <f>'P3'!$E$5*Vazby!P15</f>
        <v>0</v>
      </c>
      <c r="U15" s="86">
        <f>'P3'!$E$6*Vazby!Q15</f>
        <v>0</v>
      </c>
      <c r="V15" s="86">
        <f>'P3'!$E$7*Vazby!R15</f>
        <v>0</v>
      </c>
      <c r="W15" s="86">
        <f>'P3'!$E$8*Vazby!S15</f>
        <v>0</v>
      </c>
      <c r="X15" s="86">
        <f>'P4'!$E$5*Vazby!T15</f>
        <v>0</v>
      </c>
      <c r="Y15" s="86">
        <f>'P4'!$E$6*Vazby!U15</f>
        <v>0</v>
      </c>
      <c r="Z15" s="86">
        <f>'P4'!$E$7*Vazby!V15</f>
        <v>0</v>
      </c>
      <c r="AA15" s="86">
        <f>'P4'!$E$8*Vazby!W15</f>
        <v>0</v>
      </c>
    </row>
    <row r="16" spans="1:27" ht="30" x14ac:dyDescent="0.25">
      <c r="A16" s="319"/>
      <c r="B16" s="85" t="s">
        <v>111</v>
      </c>
      <c r="C16" s="86" t="str">
        <f>'Katalog podpůrných aktiv'!D13</f>
        <v>Webový server (SW)</v>
      </c>
      <c r="D16" s="87">
        <f t="shared" si="0"/>
        <v>8</v>
      </c>
      <c r="E16" s="87">
        <f t="shared" si="1"/>
        <v>2</v>
      </c>
      <c r="F16" s="87">
        <f t="shared" si="2"/>
        <v>2</v>
      </c>
      <c r="G16" s="87">
        <f t="shared" si="3"/>
        <v>12</v>
      </c>
      <c r="H16" s="86">
        <f>'S1'!$E$5*Vazby!D16</f>
        <v>0</v>
      </c>
      <c r="I16" s="86">
        <f>'S1'!$E$6*Vazby!E16</f>
        <v>0</v>
      </c>
      <c r="J16" s="86">
        <f>'S1'!$E$7*Vazby!F16</f>
        <v>0</v>
      </c>
      <c r="K16" s="86">
        <f>'S1'!$E$8*Vazby!G16</f>
        <v>0</v>
      </c>
      <c r="L16" s="86">
        <f>'P1'!$E$5*Vazby!H16</f>
        <v>8</v>
      </c>
      <c r="M16" s="86">
        <f>'P1'!$E$6*Vazby!I16</f>
        <v>2</v>
      </c>
      <c r="N16" s="86">
        <f>'P1'!$E$7*Vazby!J16</f>
        <v>2</v>
      </c>
      <c r="O16" s="86">
        <f>'P1'!$E$8*Vazby!K16</f>
        <v>12</v>
      </c>
      <c r="P16" s="86">
        <f>'P2'!$E$5*Vazby!L16</f>
        <v>0</v>
      </c>
      <c r="Q16" s="86">
        <f>'P2'!$E$6*Vazby!M16</f>
        <v>0</v>
      </c>
      <c r="R16" s="86">
        <f>'P2'!$E$7*Vazby!N16</f>
        <v>0</v>
      </c>
      <c r="S16" s="86">
        <f>'P2'!$E$8*Vazby!O16</f>
        <v>0</v>
      </c>
      <c r="T16" s="86">
        <f>'P3'!$E$5*Vazby!P16</f>
        <v>0</v>
      </c>
      <c r="U16" s="86">
        <f>'P3'!$E$6*Vazby!Q16</f>
        <v>0</v>
      </c>
      <c r="V16" s="86">
        <f>'P3'!$E$7*Vazby!R16</f>
        <v>0</v>
      </c>
      <c r="W16" s="86">
        <f>'P3'!$E$8*Vazby!S16</f>
        <v>0</v>
      </c>
      <c r="X16" s="86">
        <f>'P4'!$E$5*Vazby!T16</f>
        <v>0</v>
      </c>
      <c r="Y16" s="86">
        <f>'P4'!$E$6*Vazby!U16</f>
        <v>0</v>
      </c>
      <c r="Z16" s="86">
        <f>'P4'!$E$7*Vazby!V16</f>
        <v>0</v>
      </c>
      <c r="AA16" s="86">
        <f>'P4'!$E$8*Vazby!W16</f>
        <v>0</v>
      </c>
    </row>
    <row r="17" spans="1:27" x14ac:dyDescent="0.25">
      <c r="A17" s="319"/>
      <c r="B17" s="85" t="s">
        <v>112</v>
      </c>
      <c r="C17" s="86" t="str">
        <f>'Katalog podpůrných aktiv'!D14</f>
        <v>Dodavatel A</v>
      </c>
      <c r="D17" s="87">
        <f t="shared" si="0"/>
        <v>12</v>
      </c>
      <c r="E17" s="87">
        <f t="shared" si="1"/>
        <v>12</v>
      </c>
      <c r="F17" s="87">
        <f t="shared" si="2"/>
        <v>9</v>
      </c>
      <c r="G17" s="87">
        <f t="shared" si="3"/>
        <v>12</v>
      </c>
      <c r="H17" s="86">
        <f>'S1'!$E$5*Vazby!D17</f>
        <v>12</v>
      </c>
      <c r="I17" s="86">
        <f>'S1'!$E$6*Vazby!E17</f>
        <v>12</v>
      </c>
      <c r="J17" s="86">
        <f>'S1'!$E$7*Vazby!F17</f>
        <v>9</v>
      </c>
      <c r="K17" s="86">
        <f>'S1'!$E$8*Vazby!G17</f>
        <v>12</v>
      </c>
      <c r="L17" s="86">
        <f>'P1'!$E$5*Vazby!H17</f>
        <v>0</v>
      </c>
      <c r="M17" s="86">
        <f>'P1'!$E$6*Vazby!I17</f>
        <v>0</v>
      </c>
      <c r="N17" s="86">
        <f>'P1'!$E$7*Vazby!J17</f>
        <v>0</v>
      </c>
      <c r="O17" s="86">
        <f>'P1'!$E$8*Vazby!K17</f>
        <v>0</v>
      </c>
      <c r="P17" s="86">
        <f>'P2'!$E$5*Vazby!L17</f>
        <v>0</v>
      </c>
      <c r="Q17" s="86">
        <f>'P2'!$E$6*Vazby!M17</f>
        <v>0</v>
      </c>
      <c r="R17" s="86">
        <f>'P2'!$E$7*Vazby!N17</f>
        <v>0</v>
      </c>
      <c r="S17" s="86">
        <f>'P2'!$E$8*Vazby!O17</f>
        <v>0</v>
      </c>
      <c r="T17" s="86">
        <f>'P3'!$E$5*Vazby!P17</f>
        <v>0</v>
      </c>
      <c r="U17" s="86">
        <f>'P3'!$E$6*Vazby!Q17</f>
        <v>0</v>
      </c>
      <c r="V17" s="86">
        <f>'P3'!$E$7*Vazby!R17</f>
        <v>0</v>
      </c>
      <c r="W17" s="86">
        <f>'P3'!$E$8*Vazby!S17</f>
        <v>0</v>
      </c>
      <c r="X17" s="86">
        <f>'P4'!$E$5*Vazby!T17</f>
        <v>0</v>
      </c>
      <c r="Y17" s="86">
        <f>'P4'!$E$6*Vazby!U17</f>
        <v>0</v>
      </c>
      <c r="Z17" s="86">
        <f>'P4'!$E$7*Vazby!V17</f>
        <v>0</v>
      </c>
      <c r="AA17" s="86">
        <f>'P4'!$E$8*Vazby!W17</f>
        <v>0</v>
      </c>
    </row>
    <row r="18" spans="1:27" x14ac:dyDescent="0.25">
      <c r="A18" s="319"/>
      <c r="B18" s="85" t="s">
        <v>113</v>
      </c>
      <c r="C18" s="86" t="str">
        <f>'Katalog podpůrných aktiv'!D15</f>
        <v>Uživatel - interní</v>
      </c>
      <c r="D18" s="87">
        <f t="shared" si="0"/>
        <v>3</v>
      </c>
      <c r="E18" s="87">
        <f t="shared" si="1"/>
        <v>4</v>
      </c>
      <c r="F18" s="87">
        <f t="shared" si="2"/>
        <v>9</v>
      </c>
      <c r="G18" s="87">
        <f t="shared" si="3"/>
        <v>9</v>
      </c>
      <c r="H18" s="86">
        <f>'S1'!$E$5*Vazby!D18</f>
        <v>3</v>
      </c>
      <c r="I18" s="86">
        <f>'S1'!$E$6*Vazby!E18</f>
        <v>4</v>
      </c>
      <c r="J18" s="86">
        <f>'S1'!$E$7*Vazby!F18</f>
        <v>9</v>
      </c>
      <c r="K18" s="86">
        <f>'S1'!$E$8*Vazby!G18</f>
        <v>9</v>
      </c>
      <c r="L18" s="86">
        <f>'P1'!$E$5*Vazby!H18</f>
        <v>0</v>
      </c>
      <c r="M18" s="86">
        <f>'P1'!$E$6*Vazby!I18</f>
        <v>0</v>
      </c>
      <c r="N18" s="86">
        <f>'P1'!$E$7*Vazby!J18</f>
        <v>0</v>
      </c>
      <c r="O18" s="86">
        <f>'P1'!$E$8*Vazby!K18</f>
        <v>0</v>
      </c>
      <c r="P18" s="86">
        <f>'P2'!$E$5*Vazby!L18</f>
        <v>0</v>
      </c>
      <c r="Q18" s="86">
        <f>'P2'!$E$6*Vazby!M18</f>
        <v>0</v>
      </c>
      <c r="R18" s="86">
        <f>'P2'!$E$7*Vazby!N18</f>
        <v>0</v>
      </c>
      <c r="S18" s="86">
        <f>'P2'!$E$8*Vazby!O18</f>
        <v>0</v>
      </c>
      <c r="T18" s="86">
        <f>'P3'!$E$5*Vazby!P18</f>
        <v>0</v>
      </c>
      <c r="U18" s="86">
        <f>'P3'!$E$6*Vazby!Q18</f>
        <v>0</v>
      </c>
      <c r="V18" s="86">
        <f>'P3'!$E$7*Vazby!R18</f>
        <v>0</v>
      </c>
      <c r="W18" s="86">
        <f>'P3'!$E$8*Vazby!S18</f>
        <v>0</v>
      </c>
      <c r="X18" s="86">
        <f>'P4'!$E$5*Vazby!T18</f>
        <v>0</v>
      </c>
      <c r="Y18" s="86">
        <f>'P4'!$E$6*Vazby!U18</f>
        <v>0</v>
      </c>
      <c r="Z18" s="86">
        <f>'P4'!$E$7*Vazby!V18</f>
        <v>0</v>
      </c>
      <c r="AA18" s="86">
        <f>'P4'!$E$8*Vazby!W18</f>
        <v>0</v>
      </c>
    </row>
    <row r="19" spans="1:27" x14ac:dyDescent="0.25">
      <c r="A19" s="319"/>
      <c r="B19" s="85" t="s">
        <v>114</v>
      </c>
      <c r="C19" s="86" t="str">
        <f>'Katalog podpůrných aktiv'!D16</f>
        <v>Uživatel - žadatel</v>
      </c>
      <c r="D19" s="87">
        <f t="shared" ref="D19:D37" si="4">MAX(H19,L19,P19,T19,X19)</f>
        <v>3</v>
      </c>
      <c r="E19" s="87">
        <f t="shared" ref="E19:E37" si="5">MAX(I19,M19,Q19,U19,Y19)</f>
        <v>3</v>
      </c>
      <c r="F19" s="87">
        <f t="shared" ref="F19:F37" si="6">MAX(J19,N19,R19,V19,Z19)</f>
        <v>9</v>
      </c>
      <c r="G19" s="87">
        <f t="shared" ref="G19:G37" si="7">MAX(K19,O19,S19,W19,AA19)</f>
        <v>9</v>
      </c>
      <c r="H19" s="86">
        <f>'S1'!$E$5*Vazby!D19</f>
        <v>0</v>
      </c>
      <c r="I19" s="86">
        <f>'S1'!$E$6*Vazby!E19</f>
        <v>0</v>
      </c>
      <c r="J19" s="86">
        <f>'S1'!$E$7*Vazby!F19</f>
        <v>0</v>
      </c>
      <c r="K19" s="86">
        <f>'S1'!$E$8*Vazby!G19</f>
        <v>0</v>
      </c>
      <c r="L19" s="86">
        <f>'P1'!$E$5*Vazby!H19</f>
        <v>0</v>
      </c>
      <c r="M19" s="86">
        <f>'P1'!$E$6*Vazby!I19</f>
        <v>0</v>
      </c>
      <c r="N19" s="86">
        <f>'P1'!$E$7*Vazby!J19</f>
        <v>0</v>
      </c>
      <c r="O19" s="86">
        <f>'P1'!$E$8*Vazby!K19</f>
        <v>0</v>
      </c>
      <c r="P19" s="86">
        <f>'P2'!$E$5*Vazby!L19</f>
        <v>0</v>
      </c>
      <c r="Q19" s="86">
        <f>'P2'!$E$6*Vazby!M19</f>
        <v>0</v>
      </c>
      <c r="R19" s="86">
        <f>'P2'!$E$7*Vazby!N19</f>
        <v>0</v>
      </c>
      <c r="S19" s="86">
        <f>'P2'!$E$8*Vazby!O19</f>
        <v>0</v>
      </c>
      <c r="T19" s="86">
        <f>'P3'!$E$5*Vazby!P19</f>
        <v>3</v>
      </c>
      <c r="U19" s="86">
        <f>'P3'!$E$6*Vazby!Q19</f>
        <v>3</v>
      </c>
      <c r="V19" s="86">
        <f>'P3'!$E$7*Vazby!R19</f>
        <v>9</v>
      </c>
      <c r="W19" s="86">
        <f>'P3'!$E$8*Vazby!S19</f>
        <v>9</v>
      </c>
      <c r="X19" s="86">
        <f>'P4'!$E$5*Vazby!T19</f>
        <v>0</v>
      </c>
      <c r="Y19" s="86">
        <f>'P4'!$E$6*Vazby!U19</f>
        <v>0</v>
      </c>
      <c r="Z19" s="86">
        <f>'P4'!$E$7*Vazby!V19</f>
        <v>0</v>
      </c>
      <c r="AA19" s="86">
        <f>'P4'!$E$8*Vazby!W19</f>
        <v>0</v>
      </c>
    </row>
    <row r="20" spans="1:27" ht="30" x14ac:dyDescent="0.25">
      <c r="A20" s="319"/>
      <c r="B20" s="85" t="s">
        <v>115</v>
      </c>
      <c r="C20" s="86" t="str">
        <f>'Katalog podpůrných aktiv'!D17</f>
        <v>Uživatel - veřejnost</v>
      </c>
      <c r="D20" s="87">
        <f t="shared" si="4"/>
        <v>2</v>
      </c>
      <c r="E20" s="87">
        <f t="shared" si="5"/>
        <v>1</v>
      </c>
      <c r="F20" s="87">
        <f t="shared" si="6"/>
        <v>1</v>
      </c>
      <c r="G20" s="87">
        <f t="shared" si="7"/>
        <v>3</v>
      </c>
      <c r="H20" s="86">
        <f>'S1'!$E$5*Vazby!D20</f>
        <v>0</v>
      </c>
      <c r="I20" s="86">
        <f>'S1'!$E$6*Vazby!E20</f>
        <v>0</v>
      </c>
      <c r="J20" s="86">
        <f>'S1'!$E$7*Vazby!F20</f>
        <v>0</v>
      </c>
      <c r="K20" s="86">
        <f>'S1'!$E$8*Vazby!G20</f>
        <v>0</v>
      </c>
      <c r="L20" s="86">
        <f>'P1'!$E$5*Vazby!H20</f>
        <v>2</v>
      </c>
      <c r="M20" s="86">
        <f>'P1'!$E$6*Vazby!I20</f>
        <v>1</v>
      </c>
      <c r="N20" s="86">
        <f>'P1'!$E$7*Vazby!J20</f>
        <v>1</v>
      </c>
      <c r="O20" s="86">
        <f>'P1'!$E$8*Vazby!K20</f>
        <v>3</v>
      </c>
      <c r="P20" s="86">
        <f>'P2'!$E$5*Vazby!L20</f>
        <v>0</v>
      </c>
      <c r="Q20" s="86">
        <f>'P2'!$E$6*Vazby!M20</f>
        <v>0</v>
      </c>
      <c r="R20" s="86">
        <f>'P2'!$E$7*Vazby!N20</f>
        <v>0</v>
      </c>
      <c r="S20" s="86">
        <f>'P2'!$E$8*Vazby!O20</f>
        <v>0</v>
      </c>
      <c r="T20" s="86">
        <f>'P3'!$E$5*Vazby!P20</f>
        <v>0</v>
      </c>
      <c r="U20" s="86">
        <f>'P3'!$E$6*Vazby!Q20</f>
        <v>0</v>
      </c>
      <c r="V20" s="86">
        <f>'P3'!$E$7*Vazby!R20</f>
        <v>0</v>
      </c>
      <c r="W20" s="86">
        <f>'P3'!$E$8*Vazby!S20</f>
        <v>0</v>
      </c>
      <c r="X20" s="86">
        <f>'P4'!$E$5*Vazby!T20</f>
        <v>0</v>
      </c>
      <c r="Y20" s="86">
        <f>'P4'!$E$6*Vazby!U20</f>
        <v>0</v>
      </c>
      <c r="Z20" s="86">
        <f>'P4'!$E$7*Vazby!V20</f>
        <v>0</v>
      </c>
      <c r="AA20" s="86">
        <f>'P4'!$E$8*Vazby!W20</f>
        <v>0</v>
      </c>
    </row>
    <row r="21" spans="1:27" ht="30" x14ac:dyDescent="0.25">
      <c r="A21" s="319"/>
      <c r="B21" s="85" t="s">
        <v>116</v>
      </c>
      <c r="C21" s="86" t="str">
        <f>'Katalog podpůrných aktiv'!D18</f>
        <v>Administrátor - interní</v>
      </c>
      <c r="D21" s="87">
        <f t="shared" si="4"/>
        <v>12</v>
      </c>
      <c r="E21" s="87">
        <f t="shared" si="5"/>
        <v>16</v>
      </c>
      <c r="F21" s="87">
        <f t="shared" si="6"/>
        <v>9</v>
      </c>
      <c r="G21" s="87">
        <f t="shared" si="7"/>
        <v>12</v>
      </c>
      <c r="H21" s="86">
        <f>'S1'!$E$5*Vazby!D21</f>
        <v>12</v>
      </c>
      <c r="I21" s="86">
        <f>'S1'!$E$6*Vazby!E21</f>
        <v>16</v>
      </c>
      <c r="J21" s="86">
        <f>'S1'!$E$7*Vazby!F21</f>
        <v>9</v>
      </c>
      <c r="K21" s="86">
        <f>'S1'!$E$8*Vazby!G21</f>
        <v>12</v>
      </c>
      <c r="L21" s="86">
        <f>'P1'!$E$5*Vazby!H21</f>
        <v>0</v>
      </c>
      <c r="M21" s="86">
        <f>'P1'!$E$6*Vazby!I21</f>
        <v>0</v>
      </c>
      <c r="N21" s="86">
        <f>'P1'!$E$7*Vazby!J21</f>
        <v>0</v>
      </c>
      <c r="O21" s="86">
        <f>'P1'!$E$8*Vazby!K21</f>
        <v>0</v>
      </c>
      <c r="P21" s="86">
        <f>'P2'!$E$5*Vazby!L21</f>
        <v>0</v>
      </c>
      <c r="Q21" s="86">
        <f>'P2'!$E$6*Vazby!M21</f>
        <v>0</v>
      </c>
      <c r="R21" s="86">
        <f>'P2'!$E$7*Vazby!N21</f>
        <v>0</v>
      </c>
      <c r="S21" s="86">
        <f>'P2'!$E$8*Vazby!O21</f>
        <v>0</v>
      </c>
      <c r="T21" s="86">
        <f>'P3'!$E$5*Vazby!P21</f>
        <v>0</v>
      </c>
      <c r="U21" s="86">
        <f>'P3'!$E$6*Vazby!Q21</f>
        <v>0</v>
      </c>
      <c r="V21" s="86">
        <f>'P3'!$E$7*Vazby!R21</f>
        <v>0</v>
      </c>
      <c r="W21" s="86">
        <f>'P3'!$E$8*Vazby!S21</f>
        <v>0</v>
      </c>
      <c r="X21" s="86">
        <f>'P4'!$E$5*Vazby!T21</f>
        <v>0</v>
      </c>
      <c r="Y21" s="86">
        <f>'P4'!$E$6*Vazby!U21</f>
        <v>0</v>
      </c>
      <c r="Z21" s="86">
        <f>'P4'!$E$7*Vazby!V21</f>
        <v>0</v>
      </c>
      <c r="AA21" s="86">
        <f>'P4'!$E$8*Vazby!W21</f>
        <v>0</v>
      </c>
    </row>
    <row r="22" spans="1:27" ht="30" x14ac:dyDescent="0.25">
      <c r="A22" s="319"/>
      <c r="B22" s="85" t="s">
        <v>117</v>
      </c>
      <c r="C22" s="86" t="str">
        <f>'Katalog podpůrných aktiv'!D19</f>
        <v>Administrátor - externí</v>
      </c>
      <c r="D22" s="87">
        <f t="shared" si="4"/>
        <v>12</v>
      </c>
      <c r="E22" s="87">
        <f t="shared" si="5"/>
        <v>16</v>
      </c>
      <c r="F22" s="87">
        <f t="shared" si="6"/>
        <v>9</v>
      </c>
      <c r="G22" s="87">
        <f t="shared" si="7"/>
        <v>12</v>
      </c>
      <c r="H22" s="86">
        <f>'S1'!$E$5*Vazby!D22</f>
        <v>12</v>
      </c>
      <c r="I22" s="86">
        <f>'S1'!$E$6*Vazby!E22</f>
        <v>16</v>
      </c>
      <c r="J22" s="86">
        <f>'S1'!$E$7*Vazby!F22</f>
        <v>9</v>
      </c>
      <c r="K22" s="86">
        <f>'S1'!$E$8*Vazby!G22</f>
        <v>12</v>
      </c>
      <c r="L22" s="86">
        <f>'P1'!$E$5*Vazby!H22</f>
        <v>0</v>
      </c>
      <c r="M22" s="86">
        <f>'P1'!$E$6*Vazby!I22</f>
        <v>0</v>
      </c>
      <c r="N22" s="86">
        <f>'P1'!$E$7*Vazby!J22</f>
        <v>0</v>
      </c>
      <c r="O22" s="86">
        <f>'P1'!$E$8*Vazby!K22</f>
        <v>0</v>
      </c>
      <c r="P22" s="86">
        <f>'P2'!$E$5*Vazby!L22</f>
        <v>0</v>
      </c>
      <c r="Q22" s="86">
        <f>'P2'!$E$6*Vazby!M22</f>
        <v>0</v>
      </c>
      <c r="R22" s="86">
        <f>'P2'!$E$7*Vazby!N22</f>
        <v>0</v>
      </c>
      <c r="S22" s="86">
        <f>'P2'!$E$8*Vazby!O22</f>
        <v>0</v>
      </c>
      <c r="T22" s="86">
        <f>'P3'!$E$5*Vazby!P22</f>
        <v>0</v>
      </c>
      <c r="U22" s="86">
        <f>'P3'!$E$6*Vazby!Q22</f>
        <v>0</v>
      </c>
      <c r="V22" s="86">
        <f>'P3'!$E$7*Vazby!R22</f>
        <v>0</v>
      </c>
      <c r="W22" s="86">
        <f>'P3'!$E$8*Vazby!S22</f>
        <v>0</v>
      </c>
      <c r="X22" s="86">
        <f>'P4'!$E$5*Vazby!T22</f>
        <v>0</v>
      </c>
      <c r="Y22" s="86">
        <f>'P4'!$E$6*Vazby!U22</f>
        <v>0</v>
      </c>
      <c r="Z22" s="86">
        <f>'P4'!$E$7*Vazby!V22</f>
        <v>0</v>
      </c>
      <c r="AA22" s="86">
        <f>'P4'!$E$8*Vazby!W22</f>
        <v>0</v>
      </c>
    </row>
    <row r="23" spans="1:27" ht="45" x14ac:dyDescent="0.25">
      <c r="A23" s="319"/>
      <c r="B23" s="85" t="s">
        <v>118</v>
      </c>
      <c r="C23" s="86" t="str">
        <f>'Katalog podpůrných aktiv'!D20</f>
        <v>Autentizační a autorizační aplikace</v>
      </c>
      <c r="D23" s="87">
        <f t="shared" si="4"/>
        <v>6</v>
      </c>
      <c r="E23" s="87">
        <f t="shared" si="5"/>
        <v>12</v>
      </c>
      <c r="F23" s="87">
        <f t="shared" si="6"/>
        <v>12</v>
      </c>
      <c r="G23" s="87">
        <f t="shared" si="7"/>
        <v>12</v>
      </c>
      <c r="H23" s="86">
        <f>'S1'!$E$5*Vazby!D23</f>
        <v>6</v>
      </c>
      <c r="I23" s="86">
        <f>'S1'!$E$6*Vazby!E23</f>
        <v>12</v>
      </c>
      <c r="J23" s="86">
        <f>'S1'!$E$7*Vazby!F23</f>
        <v>12</v>
      </c>
      <c r="K23" s="86">
        <f>'S1'!$E$8*Vazby!G23</f>
        <v>12</v>
      </c>
      <c r="L23" s="86">
        <f>'P1'!$E$5*Vazby!H23</f>
        <v>0</v>
      </c>
      <c r="M23" s="86">
        <f>'P1'!$E$6*Vazby!I23</f>
        <v>0</v>
      </c>
      <c r="N23" s="86">
        <f>'P1'!$E$7*Vazby!J23</f>
        <v>0</v>
      </c>
      <c r="O23" s="86">
        <f>'P1'!$E$8*Vazby!K23</f>
        <v>0</v>
      </c>
      <c r="P23" s="86">
        <f>'P2'!$E$5*Vazby!L23</f>
        <v>0</v>
      </c>
      <c r="Q23" s="86">
        <f>'P2'!$E$6*Vazby!M23</f>
        <v>0</v>
      </c>
      <c r="R23" s="86">
        <f>'P2'!$E$7*Vazby!N23</f>
        <v>0</v>
      </c>
      <c r="S23" s="86">
        <f>'P2'!$E$8*Vazby!O23</f>
        <v>0</v>
      </c>
      <c r="T23" s="86">
        <f>'P3'!$E$5*Vazby!P23</f>
        <v>0</v>
      </c>
      <c r="U23" s="86">
        <f>'P3'!$E$6*Vazby!Q23</f>
        <v>0</v>
      </c>
      <c r="V23" s="86">
        <f>'P3'!$E$7*Vazby!R23</f>
        <v>0</v>
      </c>
      <c r="W23" s="86">
        <f>'P3'!$E$8*Vazby!S23</f>
        <v>0</v>
      </c>
      <c r="X23" s="86">
        <f>'P4'!$E$5*Vazby!T23</f>
        <v>0</v>
      </c>
      <c r="Y23" s="86">
        <f>'P4'!$E$6*Vazby!U23</f>
        <v>0</v>
      </c>
      <c r="Z23" s="86">
        <f>'P4'!$E$7*Vazby!V23</f>
        <v>0</v>
      </c>
      <c r="AA23" s="86">
        <f>'P4'!$E$8*Vazby!W23</f>
        <v>0</v>
      </c>
    </row>
    <row r="24" spans="1:27" x14ac:dyDescent="0.25">
      <c r="A24" s="319"/>
      <c r="B24" s="85" t="s">
        <v>119</v>
      </c>
      <c r="C24" s="86" t="str">
        <f>'Katalog podpůrných aktiv'!D21</f>
        <v>Switch (přepínač)</v>
      </c>
      <c r="D24" s="87">
        <f t="shared" si="4"/>
        <v>12</v>
      </c>
      <c r="E24" s="87">
        <f t="shared" si="5"/>
        <v>8</v>
      </c>
      <c r="F24" s="87">
        <f t="shared" si="6"/>
        <v>6</v>
      </c>
      <c r="G24" s="87">
        <f t="shared" si="7"/>
        <v>12</v>
      </c>
      <c r="H24" s="86">
        <f>'S1'!$E$5*Vazby!D24</f>
        <v>12</v>
      </c>
      <c r="I24" s="86">
        <f>'S1'!$E$6*Vazby!E24</f>
        <v>8</v>
      </c>
      <c r="J24" s="86">
        <f>'S1'!$E$7*Vazby!F24</f>
        <v>6</v>
      </c>
      <c r="K24" s="86">
        <f>'S1'!$E$8*Vazby!G24</f>
        <v>12</v>
      </c>
      <c r="L24" s="86">
        <f>'P1'!$E$5*Vazby!H24</f>
        <v>0</v>
      </c>
      <c r="M24" s="86">
        <f>'P1'!$E$6*Vazby!I24</f>
        <v>0</v>
      </c>
      <c r="N24" s="86">
        <f>'P1'!$E$7*Vazby!J24</f>
        <v>0</v>
      </c>
      <c r="O24" s="86">
        <f>'P1'!$E$8*Vazby!K24</f>
        <v>0</v>
      </c>
      <c r="P24" s="86">
        <f>'P2'!$E$5*Vazby!L24</f>
        <v>0</v>
      </c>
      <c r="Q24" s="86">
        <f>'P2'!$E$6*Vazby!M24</f>
        <v>0</v>
      </c>
      <c r="R24" s="86">
        <f>'P2'!$E$7*Vazby!N24</f>
        <v>0</v>
      </c>
      <c r="S24" s="86">
        <f>'P2'!$E$8*Vazby!O24</f>
        <v>0</v>
      </c>
      <c r="T24" s="86">
        <f>'P3'!$E$5*Vazby!P24</f>
        <v>0</v>
      </c>
      <c r="U24" s="86">
        <f>'P3'!$E$6*Vazby!Q24</f>
        <v>0</v>
      </c>
      <c r="V24" s="86">
        <f>'P3'!$E$7*Vazby!R24</f>
        <v>0</v>
      </c>
      <c r="W24" s="86">
        <f>'P3'!$E$8*Vazby!S24</f>
        <v>0</v>
      </c>
      <c r="X24" s="86">
        <f>'P4'!$E$5*Vazby!T24</f>
        <v>0</v>
      </c>
      <c r="Y24" s="86">
        <f>'P4'!$E$6*Vazby!U24</f>
        <v>0</v>
      </c>
      <c r="Z24" s="86">
        <f>'P4'!$E$7*Vazby!V24</f>
        <v>0</v>
      </c>
      <c r="AA24" s="86">
        <f>'P4'!$E$8*Vazby!W24</f>
        <v>0</v>
      </c>
    </row>
    <row r="25" spans="1:27" x14ac:dyDescent="0.25">
      <c r="A25" s="319"/>
      <c r="B25" s="85" t="s">
        <v>120</v>
      </c>
      <c r="C25" s="86" t="str">
        <f>'Katalog podpůrných aktiv'!D22</f>
        <v>Switch (přepínač)</v>
      </c>
      <c r="D25" s="87">
        <f t="shared" si="4"/>
        <v>12</v>
      </c>
      <c r="E25" s="87">
        <f t="shared" si="5"/>
        <v>8</v>
      </c>
      <c r="F25" s="87">
        <f t="shared" si="6"/>
        <v>6</v>
      </c>
      <c r="G25" s="87">
        <f t="shared" si="7"/>
        <v>12</v>
      </c>
      <c r="H25" s="86">
        <f>'S1'!$E$5*Vazby!D25</f>
        <v>12</v>
      </c>
      <c r="I25" s="86">
        <f>'S1'!$E$6*Vazby!E25</f>
        <v>8</v>
      </c>
      <c r="J25" s="86">
        <f>'S1'!$E$7*Vazby!F25</f>
        <v>6</v>
      </c>
      <c r="K25" s="86">
        <f>'S1'!$E$8*Vazby!G25</f>
        <v>12</v>
      </c>
      <c r="L25" s="86">
        <f>'P1'!$E$5*Vazby!H25</f>
        <v>0</v>
      </c>
      <c r="M25" s="86">
        <f>'P1'!$E$6*Vazby!I25</f>
        <v>0</v>
      </c>
      <c r="N25" s="86">
        <f>'P1'!$E$7*Vazby!J25</f>
        <v>0</v>
      </c>
      <c r="O25" s="86">
        <f>'P1'!$E$8*Vazby!K25</f>
        <v>0</v>
      </c>
      <c r="P25" s="86">
        <f>'P2'!$E$5*Vazby!L25</f>
        <v>0</v>
      </c>
      <c r="Q25" s="86">
        <f>'P2'!$E$6*Vazby!M25</f>
        <v>0</v>
      </c>
      <c r="R25" s="86">
        <f>'P2'!$E$7*Vazby!N25</f>
        <v>0</v>
      </c>
      <c r="S25" s="86">
        <f>'P2'!$E$8*Vazby!O25</f>
        <v>0</v>
      </c>
      <c r="T25" s="86">
        <f>'P3'!$E$5*Vazby!P25</f>
        <v>0</v>
      </c>
      <c r="U25" s="86">
        <f>'P3'!$E$6*Vazby!Q25</f>
        <v>0</v>
      </c>
      <c r="V25" s="86">
        <f>'P3'!$E$7*Vazby!R25</f>
        <v>0</v>
      </c>
      <c r="W25" s="86">
        <f>'P3'!$E$8*Vazby!S25</f>
        <v>0</v>
      </c>
      <c r="X25" s="86">
        <f>'P4'!$E$5*Vazby!T25</f>
        <v>0</v>
      </c>
      <c r="Y25" s="86">
        <f>'P4'!$E$6*Vazby!U25</f>
        <v>0</v>
      </c>
      <c r="Z25" s="86">
        <f>'P4'!$E$7*Vazby!V25</f>
        <v>0</v>
      </c>
      <c r="AA25" s="86">
        <f>'P4'!$E$8*Vazby!W25</f>
        <v>0</v>
      </c>
    </row>
    <row r="26" spans="1:27" ht="30" x14ac:dyDescent="0.25">
      <c r="A26" s="319"/>
      <c r="B26" s="85" t="s">
        <v>121</v>
      </c>
      <c r="C26" s="86" t="str">
        <f>'Katalog podpůrných aktiv'!D23</f>
        <v>HW firewall - vnitřní</v>
      </c>
      <c r="D26" s="87">
        <f t="shared" si="4"/>
        <v>12</v>
      </c>
      <c r="E26" s="87">
        <f t="shared" si="5"/>
        <v>8</v>
      </c>
      <c r="F26" s="87">
        <f t="shared" si="6"/>
        <v>6</v>
      </c>
      <c r="G26" s="87">
        <f t="shared" si="7"/>
        <v>12</v>
      </c>
      <c r="H26" s="86">
        <f>'S1'!$E$5*Vazby!D26</f>
        <v>12</v>
      </c>
      <c r="I26" s="86">
        <f>'S1'!$E$6*Vazby!E26</f>
        <v>8</v>
      </c>
      <c r="J26" s="86">
        <f>'S1'!$E$7*Vazby!F26</f>
        <v>6</v>
      </c>
      <c r="K26" s="86">
        <f>'S1'!$E$8*Vazby!G26</f>
        <v>12</v>
      </c>
      <c r="L26" s="86">
        <f>'P1'!$E$5*Vazby!H26</f>
        <v>0</v>
      </c>
      <c r="M26" s="86">
        <f>'P1'!$E$6*Vazby!I26</f>
        <v>0</v>
      </c>
      <c r="N26" s="86">
        <f>'P1'!$E$7*Vazby!J26</f>
        <v>0</v>
      </c>
      <c r="O26" s="86">
        <f>'P1'!$E$8*Vazby!K26</f>
        <v>0</v>
      </c>
      <c r="P26" s="86">
        <f>'P2'!$E$5*Vazby!L26</f>
        <v>0</v>
      </c>
      <c r="Q26" s="86">
        <f>'P2'!$E$6*Vazby!M26</f>
        <v>0</v>
      </c>
      <c r="R26" s="86">
        <f>'P2'!$E$7*Vazby!N26</f>
        <v>0</v>
      </c>
      <c r="S26" s="86">
        <f>'P2'!$E$8*Vazby!O26</f>
        <v>0</v>
      </c>
      <c r="T26" s="86">
        <f>'P3'!$E$5*Vazby!P26</f>
        <v>0</v>
      </c>
      <c r="U26" s="86">
        <f>'P3'!$E$6*Vazby!Q26</f>
        <v>0</v>
      </c>
      <c r="V26" s="86">
        <f>'P3'!$E$7*Vazby!R26</f>
        <v>0</v>
      </c>
      <c r="W26" s="86">
        <f>'P3'!$E$8*Vazby!S26</f>
        <v>0</v>
      </c>
      <c r="X26" s="86">
        <f>'P4'!$E$5*Vazby!T26</f>
        <v>0</v>
      </c>
      <c r="Y26" s="86">
        <f>'P4'!$E$6*Vazby!U26</f>
        <v>0</v>
      </c>
      <c r="Z26" s="86">
        <f>'P4'!$E$7*Vazby!V26</f>
        <v>0</v>
      </c>
      <c r="AA26" s="86">
        <f>'P4'!$E$8*Vazby!W26</f>
        <v>0</v>
      </c>
    </row>
    <row r="27" spans="1:27" ht="30" x14ac:dyDescent="0.25">
      <c r="A27" s="319"/>
      <c r="B27" s="85" t="s">
        <v>122</v>
      </c>
      <c r="C27" s="86" t="str">
        <f>'Katalog podpůrných aktiv'!D24</f>
        <v>HW firewall - perimetrový</v>
      </c>
      <c r="D27" s="87">
        <f t="shared" si="4"/>
        <v>12</v>
      </c>
      <c r="E27" s="87">
        <f t="shared" si="5"/>
        <v>8</v>
      </c>
      <c r="F27" s="87">
        <f t="shared" si="6"/>
        <v>6</v>
      </c>
      <c r="G27" s="87">
        <f t="shared" si="7"/>
        <v>12</v>
      </c>
      <c r="H27" s="86">
        <f>'S1'!$E$5*Vazby!D27</f>
        <v>12</v>
      </c>
      <c r="I27" s="86">
        <f>'S1'!$E$6*Vazby!E27</f>
        <v>8</v>
      </c>
      <c r="J27" s="86">
        <f>'S1'!$E$7*Vazby!F27</f>
        <v>6</v>
      </c>
      <c r="K27" s="86">
        <f>'S1'!$E$8*Vazby!G27</f>
        <v>12</v>
      </c>
      <c r="L27" s="86">
        <f>'P1'!$E$5*Vazby!H27</f>
        <v>0</v>
      </c>
      <c r="M27" s="86">
        <f>'P1'!$E$6*Vazby!I27</f>
        <v>0</v>
      </c>
      <c r="N27" s="86">
        <f>'P1'!$E$7*Vazby!J27</f>
        <v>0</v>
      </c>
      <c r="O27" s="86">
        <f>'P1'!$E$8*Vazby!K27</f>
        <v>0</v>
      </c>
      <c r="P27" s="86">
        <f>'P2'!$E$5*Vazby!L27</f>
        <v>0</v>
      </c>
      <c r="Q27" s="86">
        <f>'P2'!$E$6*Vazby!M27</f>
        <v>0</v>
      </c>
      <c r="R27" s="86">
        <f>'P2'!$E$7*Vazby!N27</f>
        <v>0</v>
      </c>
      <c r="S27" s="86">
        <f>'P2'!$E$8*Vazby!O27</f>
        <v>0</v>
      </c>
      <c r="T27" s="86">
        <f>'P3'!$E$5*Vazby!P27</f>
        <v>0</v>
      </c>
      <c r="U27" s="86">
        <f>'P3'!$E$6*Vazby!Q27</f>
        <v>0</v>
      </c>
      <c r="V27" s="86">
        <f>'P3'!$E$7*Vazby!R27</f>
        <v>0</v>
      </c>
      <c r="W27" s="86">
        <f>'P3'!$E$8*Vazby!S27</f>
        <v>0</v>
      </c>
      <c r="X27" s="86">
        <f>'P4'!$E$5*Vazby!T27</f>
        <v>0</v>
      </c>
      <c r="Y27" s="86">
        <f>'P4'!$E$6*Vazby!U27</f>
        <v>0</v>
      </c>
      <c r="Z27" s="86">
        <f>'P4'!$E$7*Vazby!V27</f>
        <v>0</v>
      </c>
      <c r="AA27" s="86">
        <f>'P4'!$E$8*Vazby!W27</f>
        <v>0</v>
      </c>
    </row>
    <row r="28" spans="1:27" x14ac:dyDescent="0.25">
      <c r="A28" s="319"/>
      <c r="B28" s="85" t="s">
        <v>123</v>
      </c>
      <c r="C28" s="86" t="str">
        <f>'Katalog podpůrných aktiv'!D25</f>
        <v>Antivir</v>
      </c>
      <c r="D28" s="87">
        <f t="shared" si="4"/>
        <v>6</v>
      </c>
      <c r="E28" s="87">
        <f t="shared" si="5"/>
        <v>12</v>
      </c>
      <c r="F28" s="87">
        <f t="shared" si="6"/>
        <v>12</v>
      </c>
      <c r="G28" s="87">
        <f t="shared" si="7"/>
        <v>12</v>
      </c>
      <c r="H28" s="86">
        <f>'S1'!$E$5*Vazby!D28</f>
        <v>6</v>
      </c>
      <c r="I28" s="86">
        <f>'S1'!$E$6*Vazby!E28</f>
        <v>12</v>
      </c>
      <c r="J28" s="86">
        <f>'S1'!$E$7*Vazby!F28</f>
        <v>12</v>
      </c>
      <c r="K28" s="86">
        <f>'S1'!$E$8*Vazby!G28</f>
        <v>12</v>
      </c>
      <c r="L28" s="86">
        <f>'P1'!$E$5*Vazby!H28</f>
        <v>0</v>
      </c>
      <c r="M28" s="86">
        <f>'P1'!$E$6*Vazby!I28</f>
        <v>0</v>
      </c>
      <c r="N28" s="86">
        <f>'P1'!$E$7*Vazby!J28</f>
        <v>0</v>
      </c>
      <c r="O28" s="86">
        <f>'P1'!$E$8*Vazby!K28</f>
        <v>0</v>
      </c>
      <c r="P28" s="86">
        <f>'P2'!$E$5*Vazby!L28</f>
        <v>0</v>
      </c>
      <c r="Q28" s="86">
        <f>'P2'!$E$6*Vazby!M28</f>
        <v>0</v>
      </c>
      <c r="R28" s="86">
        <f>'P2'!$E$7*Vazby!N28</f>
        <v>0</v>
      </c>
      <c r="S28" s="86">
        <f>'P2'!$E$8*Vazby!O28</f>
        <v>0</v>
      </c>
      <c r="T28" s="86">
        <f>'P3'!$E$5*Vazby!P28</f>
        <v>0</v>
      </c>
      <c r="U28" s="86">
        <f>'P3'!$E$6*Vazby!Q28</f>
        <v>0</v>
      </c>
      <c r="V28" s="86">
        <f>'P3'!$E$7*Vazby!R28</f>
        <v>0</v>
      </c>
      <c r="W28" s="86">
        <f>'P3'!$E$8*Vazby!S28</f>
        <v>0</v>
      </c>
      <c r="X28" s="86">
        <f>'P4'!$E$5*Vazby!T28</f>
        <v>0</v>
      </c>
      <c r="Y28" s="86">
        <f>'P4'!$E$6*Vazby!U28</f>
        <v>0</v>
      </c>
      <c r="Z28" s="86">
        <f>'P4'!$E$7*Vazby!V28</f>
        <v>0</v>
      </c>
      <c r="AA28" s="86">
        <f>'P4'!$E$8*Vazby!W28</f>
        <v>0</v>
      </c>
    </row>
    <row r="29" spans="1:27" ht="30" x14ac:dyDescent="0.25">
      <c r="A29" s="319"/>
      <c r="B29" s="85" t="s">
        <v>124</v>
      </c>
      <c r="C29" s="86" t="str">
        <f>'Katalog podpůrných aktiv'!D26</f>
        <v>Monitoring a správa provozu</v>
      </c>
      <c r="D29" s="87">
        <f t="shared" si="4"/>
        <v>9</v>
      </c>
      <c r="E29" s="87">
        <f t="shared" si="5"/>
        <v>12</v>
      </c>
      <c r="F29" s="87">
        <f t="shared" si="6"/>
        <v>9</v>
      </c>
      <c r="G29" s="87">
        <f t="shared" si="7"/>
        <v>9</v>
      </c>
      <c r="H29" s="86">
        <f>'S1'!$E$5*Vazby!D29</f>
        <v>9</v>
      </c>
      <c r="I29" s="86">
        <f>'S1'!$E$6*Vazby!E29</f>
        <v>12</v>
      </c>
      <c r="J29" s="86">
        <f>'S1'!$E$7*Vazby!F29</f>
        <v>9</v>
      </c>
      <c r="K29" s="86">
        <f>'S1'!$E$8*Vazby!G29</f>
        <v>9</v>
      </c>
      <c r="L29" s="86">
        <f>'P1'!$E$5*Vazby!H29</f>
        <v>0</v>
      </c>
      <c r="M29" s="86">
        <f>'P1'!$E$6*Vazby!I29</f>
        <v>0</v>
      </c>
      <c r="N29" s="86">
        <f>'P1'!$E$7*Vazby!J29</f>
        <v>0</v>
      </c>
      <c r="O29" s="86">
        <f>'P1'!$E$8*Vazby!K29</f>
        <v>0</v>
      </c>
      <c r="P29" s="86">
        <f>'P2'!$E$5*Vazby!L29</f>
        <v>0</v>
      </c>
      <c r="Q29" s="86">
        <f>'P2'!$E$6*Vazby!M29</f>
        <v>0</v>
      </c>
      <c r="R29" s="86">
        <f>'P2'!$E$7*Vazby!N29</f>
        <v>0</v>
      </c>
      <c r="S29" s="86">
        <f>'P2'!$E$8*Vazby!O29</f>
        <v>0</v>
      </c>
      <c r="T29" s="86">
        <f>'P3'!$E$5*Vazby!P29</f>
        <v>0</v>
      </c>
      <c r="U29" s="86">
        <f>'P3'!$E$6*Vazby!Q29</f>
        <v>0</v>
      </c>
      <c r="V29" s="86">
        <f>'P3'!$E$7*Vazby!R29</f>
        <v>0</v>
      </c>
      <c r="W29" s="86">
        <f>'P3'!$E$8*Vazby!S29</f>
        <v>0</v>
      </c>
      <c r="X29" s="86">
        <f>'P4'!$E$5*Vazby!T29</f>
        <v>0</v>
      </c>
      <c r="Y29" s="86">
        <f>'P4'!$E$6*Vazby!U29</f>
        <v>0</v>
      </c>
      <c r="Z29" s="86">
        <f>'P4'!$E$7*Vazby!V29</f>
        <v>0</v>
      </c>
      <c r="AA29" s="86">
        <f>'P4'!$E$8*Vazby!W29</f>
        <v>0</v>
      </c>
    </row>
    <row r="30" spans="1:27" x14ac:dyDescent="0.25">
      <c r="A30" s="319"/>
      <c r="B30" s="85" t="s">
        <v>125</v>
      </c>
      <c r="C30" s="86" t="str">
        <f>'Katalog podpůrných aktiv'!D27</f>
        <v>Serverovna</v>
      </c>
      <c r="D30" s="87">
        <f t="shared" si="4"/>
        <v>9</v>
      </c>
      <c r="E30" s="87">
        <f t="shared" si="5"/>
        <v>12</v>
      </c>
      <c r="F30" s="87">
        <f t="shared" si="6"/>
        <v>9</v>
      </c>
      <c r="G30" s="87">
        <f t="shared" si="7"/>
        <v>9</v>
      </c>
      <c r="H30" s="86">
        <f>'S1'!$E$5*Vazby!D30</f>
        <v>9</v>
      </c>
      <c r="I30" s="86">
        <f>'S1'!$E$6*Vazby!E30</f>
        <v>12</v>
      </c>
      <c r="J30" s="86">
        <f>'S1'!$E$7*Vazby!F30</f>
        <v>9</v>
      </c>
      <c r="K30" s="86">
        <f>'S1'!$E$8*Vazby!G30</f>
        <v>9</v>
      </c>
      <c r="L30" s="86">
        <f>'P1'!$E$5*Vazby!H30</f>
        <v>0</v>
      </c>
      <c r="M30" s="86">
        <f>'P1'!$E$6*Vazby!I30</f>
        <v>0</v>
      </c>
      <c r="N30" s="86">
        <f>'P1'!$E$7*Vazby!J30</f>
        <v>0</v>
      </c>
      <c r="O30" s="86">
        <f>'P1'!$E$8*Vazby!K30</f>
        <v>0</v>
      </c>
      <c r="P30" s="86">
        <f>'P2'!$E$5*Vazby!L30</f>
        <v>0</v>
      </c>
      <c r="Q30" s="86">
        <f>'P2'!$E$6*Vazby!M30</f>
        <v>0</v>
      </c>
      <c r="R30" s="86">
        <f>'P2'!$E$7*Vazby!N30</f>
        <v>0</v>
      </c>
      <c r="S30" s="86">
        <f>'P2'!$E$8*Vazby!O30</f>
        <v>0</v>
      </c>
      <c r="T30" s="86">
        <f>'P3'!$E$5*Vazby!P30</f>
        <v>0</v>
      </c>
      <c r="U30" s="86">
        <f>'P3'!$E$6*Vazby!Q30</f>
        <v>0</v>
      </c>
      <c r="V30" s="86">
        <f>'P3'!$E$7*Vazby!R30</f>
        <v>0</v>
      </c>
      <c r="W30" s="86">
        <f>'P3'!$E$8*Vazby!S30</f>
        <v>0</v>
      </c>
      <c r="X30" s="86">
        <f>'P4'!$E$5*Vazby!T30</f>
        <v>0</v>
      </c>
      <c r="Y30" s="86">
        <f>'P4'!$E$6*Vazby!U30</f>
        <v>0</v>
      </c>
      <c r="Z30" s="86">
        <f>'P4'!$E$7*Vazby!V30</f>
        <v>0</v>
      </c>
      <c r="AA30" s="86">
        <f>'P4'!$E$8*Vazby!W30</f>
        <v>0</v>
      </c>
    </row>
    <row r="31" spans="1:27" x14ac:dyDescent="0.25">
      <c r="A31" s="319"/>
      <c r="B31" s="85" t="s">
        <v>126</v>
      </c>
      <c r="C31" s="86" t="str">
        <f>'Katalog podpůrných aktiv'!D28</f>
        <v>Areál</v>
      </c>
      <c r="D31" s="87">
        <f t="shared" si="4"/>
        <v>9</v>
      </c>
      <c r="E31" s="87">
        <f t="shared" si="5"/>
        <v>12</v>
      </c>
      <c r="F31" s="87">
        <f t="shared" si="6"/>
        <v>9</v>
      </c>
      <c r="G31" s="87">
        <f t="shared" si="7"/>
        <v>9</v>
      </c>
      <c r="H31" s="86">
        <f>'S1'!$E$5*Vazby!D31</f>
        <v>9</v>
      </c>
      <c r="I31" s="86">
        <f>'S1'!$E$6*Vazby!E31</f>
        <v>12</v>
      </c>
      <c r="J31" s="86">
        <f>'S1'!$E$7*Vazby!F31</f>
        <v>9</v>
      </c>
      <c r="K31" s="86">
        <f>'S1'!$E$8*Vazby!G31</f>
        <v>9</v>
      </c>
      <c r="L31" s="86">
        <f>'P1'!$E$5*Vazby!H31</f>
        <v>0</v>
      </c>
      <c r="M31" s="86">
        <f>'P1'!$E$6*Vazby!I31</f>
        <v>0</v>
      </c>
      <c r="N31" s="86">
        <f>'P1'!$E$7*Vazby!J31</f>
        <v>0</v>
      </c>
      <c r="O31" s="86">
        <f>'P1'!$E$8*Vazby!K31</f>
        <v>0</v>
      </c>
      <c r="P31" s="86">
        <f>'P2'!$E$5*Vazby!L31</f>
        <v>0</v>
      </c>
      <c r="Q31" s="86">
        <f>'P2'!$E$6*Vazby!M31</f>
        <v>0</v>
      </c>
      <c r="R31" s="86">
        <f>'P2'!$E$7*Vazby!N31</f>
        <v>0</v>
      </c>
      <c r="S31" s="86">
        <f>'P2'!$E$8*Vazby!O31</f>
        <v>0</v>
      </c>
      <c r="T31" s="86">
        <f>'P3'!$E$5*Vazby!P31</f>
        <v>0</v>
      </c>
      <c r="U31" s="86">
        <f>'P3'!$E$6*Vazby!Q31</f>
        <v>0</v>
      </c>
      <c r="V31" s="86">
        <f>'P3'!$E$7*Vazby!R31</f>
        <v>0</v>
      </c>
      <c r="W31" s="86">
        <f>'P3'!$E$8*Vazby!S31</f>
        <v>0</v>
      </c>
      <c r="X31" s="86">
        <f>'P4'!$E$5*Vazby!T31</f>
        <v>0</v>
      </c>
      <c r="Y31" s="86">
        <f>'P4'!$E$6*Vazby!U31</f>
        <v>0</v>
      </c>
      <c r="Z31" s="86">
        <f>'P4'!$E$7*Vazby!V31</f>
        <v>0</v>
      </c>
      <c r="AA31" s="86">
        <f>'P4'!$E$8*Vazby!W31</f>
        <v>0</v>
      </c>
    </row>
    <row r="32" spans="1:27" x14ac:dyDescent="0.25">
      <c r="A32" s="319"/>
      <c r="B32" s="85" t="s">
        <v>127</v>
      </c>
      <c r="C32" s="86" t="str">
        <f>'Katalog podpůrných aktiv'!D29</f>
        <v>Kabeláž</v>
      </c>
      <c r="D32" s="87">
        <f t="shared" si="4"/>
        <v>12</v>
      </c>
      <c r="E32" s="87">
        <f t="shared" si="5"/>
        <v>8</v>
      </c>
      <c r="F32" s="87">
        <f t="shared" si="6"/>
        <v>9</v>
      </c>
      <c r="G32" s="87">
        <f t="shared" si="7"/>
        <v>12</v>
      </c>
      <c r="H32" s="86">
        <f>'S1'!$E$5*Vazby!D32</f>
        <v>12</v>
      </c>
      <c r="I32" s="86">
        <f>'S1'!$E$6*Vazby!E32</f>
        <v>8</v>
      </c>
      <c r="J32" s="86">
        <f>'S1'!$E$7*Vazby!F32</f>
        <v>9</v>
      </c>
      <c r="K32" s="86">
        <f>'S1'!$E$8*Vazby!G32</f>
        <v>12</v>
      </c>
      <c r="L32" s="86">
        <f>'P1'!$E$5*Vazby!H32</f>
        <v>0</v>
      </c>
      <c r="M32" s="86">
        <f>'P1'!$E$6*Vazby!I32</f>
        <v>0</v>
      </c>
      <c r="N32" s="86">
        <f>'P1'!$E$7*Vazby!J32</f>
        <v>0</v>
      </c>
      <c r="O32" s="86">
        <f>'P1'!$E$8*Vazby!K32</f>
        <v>0</v>
      </c>
      <c r="P32" s="86">
        <f>'P2'!$E$5*Vazby!L32</f>
        <v>0</v>
      </c>
      <c r="Q32" s="86">
        <f>'P2'!$E$6*Vazby!M32</f>
        <v>0</v>
      </c>
      <c r="R32" s="86">
        <f>'P2'!$E$7*Vazby!N32</f>
        <v>0</v>
      </c>
      <c r="S32" s="86">
        <f>'P2'!$E$8*Vazby!O32</f>
        <v>0</v>
      </c>
      <c r="T32" s="86">
        <f>'P3'!$E$5*Vazby!P32</f>
        <v>0</v>
      </c>
      <c r="U32" s="86">
        <f>'P3'!$E$6*Vazby!Q32</f>
        <v>0</v>
      </c>
      <c r="V32" s="86">
        <f>'P3'!$E$7*Vazby!R32</f>
        <v>0</v>
      </c>
      <c r="W32" s="86">
        <f>'P3'!$E$8*Vazby!S32</f>
        <v>0</v>
      </c>
      <c r="X32" s="86">
        <f>'P4'!$E$5*Vazby!T32</f>
        <v>0</v>
      </c>
      <c r="Y32" s="86">
        <f>'P4'!$E$6*Vazby!U32</f>
        <v>0</v>
      </c>
      <c r="Z32" s="86">
        <f>'P4'!$E$7*Vazby!V32</f>
        <v>0</v>
      </c>
      <c r="AA32" s="86">
        <f>'P4'!$E$8*Vazby!W32</f>
        <v>0</v>
      </c>
    </row>
    <row r="33" spans="1:27" x14ac:dyDescent="0.25">
      <c r="A33" s="319"/>
      <c r="B33" s="85" t="s">
        <v>128</v>
      </c>
      <c r="C33" s="86" t="str">
        <f>'Katalog podpůrných aktiv'!D30</f>
        <v>Zálohovací SW</v>
      </c>
      <c r="D33" s="87">
        <f t="shared" si="4"/>
        <v>12</v>
      </c>
      <c r="E33" s="87">
        <f t="shared" si="5"/>
        <v>8</v>
      </c>
      <c r="F33" s="87">
        <f t="shared" si="6"/>
        <v>9</v>
      </c>
      <c r="G33" s="87">
        <f t="shared" si="7"/>
        <v>12</v>
      </c>
      <c r="H33" s="86">
        <f>'S1'!$E$5*Vazby!D33</f>
        <v>12</v>
      </c>
      <c r="I33" s="86">
        <f>'S1'!$E$6*Vazby!E33</f>
        <v>8</v>
      </c>
      <c r="J33" s="86">
        <f>'S1'!$E$7*Vazby!F33</f>
        <v>9</v>
      </c>
      <c r="K33" s="86">
        <f>'S1'!$E$8*Vazby!G33</f>
        <v>12</v>
      </c>
      <c r="L33" s="86">
        <f>'P1'!$E$5*Vazby!H33</f>
        <v>0</v>
      </c>
      <c r="M33" s="86">
        <f>'P1'!$E$6*Vazby!I33</f>
        <v>0</v>
      </c>
      <c r="N33" s="86">
        <f>'P1'!$E$7*Vazby!J33</f>
        <v>0</v>
      </c>
      <c r="O33" s="86">
        <f>'P1'!$E$8*Vazby!K33</f>
        <v>0</v>
      </c>
      <c r="P33" s="86">
        <f>'P2'!$E$5*Vazby!L33</f>
        <v>0</v>
      </c>
      <c r="Q33" s="86">
        <f>'P2'!$E$6*Vazby!M33</f>
        <v>0</v>
      </c>
      <c r="R33" s="86">
        <f>'P2'!$E$7*Vazby!N33</f>
        <v>0</v>
      </c>
      <c r="S33" s="86">
        <f>'P2'!$E$8*Vazby!O33</f>
        <v>0</v>
      </c>
      <c r="T33" s="86">
        <f>'P3'!$E$5*Vazby!P33</f>
        <v>0</v>
      </c>
      <c r="U33" s="86">
        <f>'P3'!$E$6*Vazby!Q33</f>
        <v>0</v>
      </c>
      <c r="V33" s="86">
        <f>'P3'!$E$7*Vazby!R33</f>
        <v>0</v>
      </c>
      <c r="W33" s="86">
        <f>'P3'!$E$8*Vazby!S33</f>
        <v>0</v>
      </c>
      <c r="X33" s="86">
        <f>'P4'!$E$5*Vazby!T33</f>
        <v>0</v>
      </c>
      <c r="Y33" s="86">
        <f>'P4'!$E$6*Vazby!U33</f>
        <v>0</v>
      </c>
      <c r="Z33" s="86">
        <f>'P4'!$E$7*Vazby!V33</f>
        <v>0</v>
      </c>
      <c r="AA33" s="86">
        <f>'P4'!$E$8*Vazby!W33</f>
        <v>0</v>
      </c>
    </row>
    <row r="34" spans="1:27" ht="30" x14ac:dyDescent="0.25">
      <c r="A34" s="319"/>
      <c r="B34" s="85" t="s">
        <v>129</v>
      </c>
      <c r="C34" s="86" t="str">
        <f>'Katalog podpůrných aktiv'!D31</f>
        <v>Backup a obslužný server</v>
      </c>
      <c r="D34" s="87">
        <f t="shared" si="4"/>
        <v>12</v>
      </c>
      <c r="E34" s="87">
        <f t="shared" si="5"/>
        <v>8</v>
      </c>
      <c r="F34" s="87">
        <f t="shared" si="6"/>
        <v>9</v>
      </c>
      <c r="G34" s="87">
        <f t="shared" si="7"/>
        <v>12</v>
      </c>
      <c r="H34" s="86">
        <f>'S1'!$E$5*Vazby!D34</f>
        <v>12</v>
      </c>
      <c r="I34" s="86">
        <f>'S1'!$E$6*Vazby!E34</f>
        <v>8</v>
      </c>
      <c r="J34" s="86">
        <f>'S1'!$E$7*Vazby!F34</f>
        <v>9</v>
      </c>
      <c r="K34" s="86">
        <f>'S1'!$E$8*Vazby!G34</f>
        <v>12</v>
      </c>
      <c r="L34" s="86">
        <f>'P1'!$E$5*Vazby!H34</f>
        <v>0</v>
      </c>
      <c r="M34" s="86">
        <f>'P1'!$E$6*Vazby!I34</f>
        <v>0</v>
      </c>
      <c r="N34" s="86">
        <f>'P1'!$E$7*Vazby!J34</f>
        <v>0</v>
      </c>
      <c r="O34" s="86">
        <f>'P1'!$E$8*Vazby!K34</f>
        <v>0</v>
      </c>
      <c r="P34" s="86">
        <f>'P2'!$E$5*Vazby!L34</f>
        <v>0</v>
      </c>
      <c r="Q34" s="86">
        <f>'P2'!$E$6*Vazby!M34</f>
        <v>0</v>
      </c>
      <c r="R34" s="86">
        <f>'P2'!$E$7*Vazby!N34</f>
        <v>0</v>
      </c>
      <c r="S34" s="86">
        <f>'P2'!$E$8*Vazby!O34</f>
        <v>0</v>
      </c>
      <c r="T34" s="86">
        <f>'P3'!$E$5*Vazby!P34</f>
        <v>0</v>
      </c>
      <c r="U34" s="86">
        <f>'P3'!$E$6*Vazby!Q34</f>
        <v>0</v>
      </c>
      <c r="V34" s="86">
        <f>'P3'!$E$7*Vazby!R34</f>
        <v>0</v>
      </c>
      <c r="W34" s="86">
        <f>'P3'!$E$8*Vazby!S34</f>
        <v>0</v>
      </c>
      <c r="X34" s="86">
        <f>'P4'!$E$5*Vazby!T34</f>
        <v>0</v>
      </c>
      <c r="Y34" s="86">
        <f>'P4'!$E$6*Vazby!U34</f>
        <v>0</v>
      </c>
      <c r="Z34" s="86">
        <f>'P4'!$E$7*Vazby!V34</f>
        <v>0</v>
      </c>
      <c r="AA34" s="86">
        <f>'P4'!$E$8*Vazby!W34</f>
        <v>0</v>
      </c>
    </row>
    <row r="35" spans="1:27" x14ac:dyDescent="0.25">
      <c r="A35" s="319"/>
      <c r="B35" s="85" t="s">
        <v>130</v>
      </c>
      <c r="C35" s="86" t="str">
        <f>'Katalog podpůrných aktiv'!D32</f>
        <v>Dodavatel B</v>
      </c>
      <c r="D35" s="87">
        <f t="shared" si="4"/>
        <v>12</v>
      </c>
      <c r="E35" s="87">
        <f t="shared" si="5"/>
        <v>8</v>
      </c>
      <c r="F35" s="87">
        <f t="shared" si="6"/>
        <v>6</v>
      </c>
      <c r="G35" s="87">
        <f t="shared" si="7"/>
        <v>12</v>
      </c>
      <c r="H35" s="86">
        <f>'S1'!$E$5*Vazby!D35</f>
        <v>12</v>
      </c>
      <c r="I35" s="86">
        <f>'S1'!$E$6*Vazby!E35</f>
        <v>8</v>
      </c>
      <c r="J35" s="86">
        <f>'S1'!$E$7*Vazby!F35</f>
        <v>6</v>
      </c>
      <c r="K35" s="86">
        <f>'S1'!$E$8*Vazby!G35</f>
        <v>12</v>
      </c>
      <c r="L35" s="86">
        <f>'P1'!$E$5*Vazby!H35</f>
        <v>0</v>
      </c>
      <c r="M35" s="86">
        <f>'P1'!$E$6*Vazby!I35</f>
        <v>0</v>
      </c>
      <c r="N35" s="86">
        <f>'P1'!$E$7*Vazby!J35</f>
        <v>0</v>
      </c>
      <c r="O35" s="86">
        <f>'P1'!$E$8*Vazby!K35</f>
        <v>0</v>
      </c>
      <c r="P35" s="86">
        <f>'P2'!$E$5*Vazby!L35</f>
        <v>0</v>
      </c>
      <c r="Q35" s="86">
        <f>'P2'!$E$6*Vazby!M35</f>
        <v>0</v>
      </c>
      <c r="R35" s="86">
        <f>'P2'!$E$7*Vazby!N35</f>
        <v>0</v>
      </c>
      <c r="S35" s="86">
        <f>'P2'!$E$8*Vazby!O35</f>
        <v>0</v>
      </c>
      <c r="T35" s="86">
        <f>'P3'!$E$5*Vazby!P35</f>
        <v>0</v>
      </c>
      <c r="U35" s="86">
        <f>'P3'!$E$6*Vazby!Q35</f>
        <v>0</v>
      </c>
      <c r="V35" s="86">
        <f>'P3'!$E$7*Vazby!R35</f>
        <v>0</v>
      </c>
      <c r="W35" s="86">
        <f>'P3'!$E$8*Vazby!S35</f>
        <v>0</v>
      </c>
      <c r="X35" s="86">
        <f>'P4'!$E$5*Vazby!T35</f>
        <v>0</v>
      </c>
      <c r="Y35" s="86">
        <f>'P4'!$E$6*Vazby!U35</f>
        <v>0</v>
      </c>
      <c r="Z35" s="86">
        <f>'P4'!$E$7*Vazby!V35</f>
        <v>0</v>
      </c>
      <c r="AA35" s="86">
        <f>'P4'!$E$8*Vazby!W35</f>
        <v>0</v>
      </c>
    </row>
    <row r="36" spans="1:27" x14ac:dyDescent="0.25">
      <c r="A36" s="319"/>
      <c r="B36" s="85" t="s">
        <v>131</v>
      </c>
      <c r="C36" s="86" t="str">
        <f>'Katalog podpůrných aktiv'!D33</f>
        <v>Dodavatel C</v>
      </c>
      <c r="D36" s="87">
        <f t="shared" si="4"/>
        <v>12</v>
      </c>
      <c r="E36" s="87">
        <f t="shared" si="5"/>
        <v>8</v>
      </c>
      <c r="F36" s="87">
        <f t="shared" si="6"/>
        <v>6</v>
      </c>
      <c r="G36" s="87">
        <f t="shared" si="7"/>
        <v>12</v>
      </c>
      <c r="H36" s="86">
        <f>'S1'!$E$5*Vazby!D36</f>
        <v>12</v>
      </c>
      <c r="I36" s="86">
        <f>'S1'!$E$6*Vazby!E36</f>
        <v>8</v>
      </c>
      <c r="J36" s="86">
        <f>'S1'!$E$7*Vazby!F36</f>
        <v>6</v>
      </c>
      <c r="K36" s="86">
        <f>'S1'!$E$8*Vazby!G36</f>
        <v>12</v>
      </c>
      <c r="L36" s="86">
        <f>'P1'!$E$5*Vazby!H36</f>
        <v>0</v>
      </c>
      <c r="M36" s="86">
        <f>'P1'!$E$6*Vazby!I36</f>
        <v>0</v>
      </c>
      <c r="N36" s="86">
        <f>'P1'!$E$7*Vazby!J36</f>
        <v>0</v>
      </c>
      <c r="O36" s="86">
        <f>'P1'!$E$8*Vazby!K36</f>
        <v>0</v>
      </c>
      <c r="P36" s="86">
        <f>'P2'!$E$5*Vazby!L36</f>
        <v>0</v>
      </c>
      <c r="Q36" s="86">
        <f>'P2'!$E$6*Vazby!M36</f>
        <v>0</v>
      </c>
      <c r="R36" s="86">
        <f>'P2'!$E$7*Vazby!N36</f>
        <v>0</v>
      </c>
      <c r="S36" s="86">
        <f>'P2'!$E$8*Vazby!O36</f>
        <v>0</v>
      </c>
      <c r="T36" s="86">
        <f>'P3'!$E$5*Vazby!P36</f>
        <v>0</v>
      </c>
      <c r="U36" s="86">
        <f>'P3'!$E$6*Vazby!Q36</f>
        <v>0</v>
      </c>
      <c r="V36" s="86">
        <f>'P3'!$E$7*Vazby!R36</f>
        <v>0</v>
      </c>
      <c r="W36" s="86">
        <f>'P3'!$E$8*Vazby!S36</f>
        <v>0</v>
      </c>
      <c r="X36" s="86">
        <f>'P4'!$E$5*Vazby!T36</f>
        <v>0</v>
      </c>
      <c r="Y36" s="86">
        <f>'P4'!$E$6*Vazby!U36</f>
        <v>0</v>
      </c>
      <c r="Z36" s="86">
        <f>'P4'!$E$7*Vazby!V36</f>
        <v>0</v>
      </c>
      <c r="AA36" s="86">
        <f>'P4'!$E$8*Vazby!W36</f>
        <v>0</v>
      </c>
    </row>
    <row r="37" spans="1:27" ht="30" x14ac:dyDescent="0.25">
      <c r="A37" s="319"/>
      <c r="B37" s="85" t="s">
        <v>558</v>
      </c>
      <c r="C37" s="86" t="str">
        <f>'Katalog podpůrných aktiv'!D34</f>
        <v>Prostředky fyzické ochrany</v>
      </c>
      <c r="D37" s="87">
        <f t="shared" si="4"/>
        <v>6</v>
      </c>
      <c r="E37" s="87">
        <f t="shared" si="5"/>
        <v>8</v>
      </c>
      <c r="F37" s="87">
        <f t="shared" si="6"/>
        <v>6</v>
      </c>
      <c r="G37" s="87">
        <f t="shared" si="7"/>
        <v>6</v>
      </c>
      <c r="H37" s="86">
        <f>'S1'!$E$5*Vazby!D37</f>
        <v>6</v>
      </c>
      <c r="I37" s="86">
        <f>'S1'!$E$6*Vazby!E37</f>
        <v>8</v>
      </c>
      <c r="J37" s="86">
        <f>'S1'!$E$7*Vazby!F37</f>
        <v>6</v>
      </c>
      <c r="K37" s="86">
        <f>'S1'!$E$8*Vazby!G37</f>
        <v>6</v>
      </c>
      <c r="L37" s="86">
        <f>'P1'!$E$5*Vazby!H37</f>
        <v>0</v>
      </c>
      <c r="M37" s="86">
        <f>'P1'!$E$6*Vazby!I37</f>
        <v>0</v>
      </c>
      <c r="N37" s="86">
        <f>'P1'!$E$7*Vazby!J37</f>
        <v>0</v>
      </c>
      <c r="O37" s="86">
        <f>'P1'!$E$8*Vazby!K37</f>
        <v>0</v>
      </c>
      <c r="P37" s="86">
        <f>'P2'!$E$5*Vazby!L37</f>
        <v>0</v>
      </c>
      <c r="Q37" s="86">
        <f>'P2'!$E$6*Vazby!M37</f>
        <v>0</v>
      </c>
      <c r="R37" s="86">
        <f>'P2'!$E$7*Vazby!N37</f>
        <v>0</v>
      </c>
      <c r="S37" s="86">
        <f>'P2'!$E$8*Vazby!O37</f>
        <v>0</v>
      </c>
      <c r="T37" s="86">
        <f>'P3'!$E$5*Vazby!P37</f>
        <v>0</v>
      </c>
      <c r="U37" s="86">
        <f>'P3'!$E$6*Vazby!Q37</f>
        <v>0</v>
      </c>
      <c r="V37" s="86">
        <f>'P3'!$E$7*Vazby!R37</f>
        <v>0</v>
      </c>
      <c r="W37" s="86">
        <f>'P3'!$E$8*Vazby!S37</f>
        <v>0</v>
      </c>
      <c r="X37" s="86">
        <f>'P4'!$E$5*Vazby!T37</f>
        <v>0</v>
      </c>
      <c r="Y37" s="86">
        <f>'P4'!$E$6*Vazby!U37</f>
        <v>0</v>
      </c>
      <c r="Z37" s="86">
        <f>'P4'!$E$7*Vazby!V37</f>
        <v>0</v>
      </c>
      <c r="AA37" s="86">
        <f>'P4'!$E$8*Vazby!W37</f>
        <v>0</v>
      </c>
    </row>
  </sheetData>
  <sheetProtection algorithmName="SHA-512" hashValue="U2+9XRPmZiLsUMMaX8iCj5OeQ/HyLRLXFKncWfh2hLGE5P+qdrnughcSUboVh4shcO16v0Hm6IYfFstrJVsQ3A==" saltValue="42kEw7qu2i829RyWz4V+Tg==" spinCount="100000" sheet="1" objects="1" scenarios="1" selectLockedCells="1" selectUnlockedCells="1"/>
  <mergeCells count="14">
    <mergeCell ref="T3:W3"/>
    <mergeCell ref="X3:AA3"/>
    <mergeCell ref="A5:A37"/>
    <mergeCell ref="D1:G3"/>
    <mergeCell ref="A1:C4"/>
    <mergeCell ref="H1:AA1"/>
    <mergeCell ref="H2:K2"/>
    <mergeCell ref="L2:O2"/>
    <mergeCell ref="P2:S2"/>
    <mergeCell ref="T2:W2"/>
    <mergeCell ref="X2:AA2"/>
    <mergeCell ref="H3:K3"/>
    <mergeCell ref="L3:O3"/>
    <mergeCell ref="P3:S3"/>
  </mergeCells>
  <phoneticPr fontId="35" type="noConversion"/>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05B9F-0AE4-4090-8D36-A4DC96457897}">
  <dimension ref="A1:K12"/>
  <sheetViews>
    <sheetView zoomScale="80" zoomScaleNormal="80" workbookViewId="0">
      <pane ySplit="1" topLeftCell="A2" activePane="bottomLeft" state="frozen"/>
      <selection pane="bottomLeft" sqref="A1:K1"/>
    </sheetView>
  </sheetViews>
  <sheetFormatPr defaultRowHeight="15" x14ac:dyDescent="0.25"/>
  <cols>
    <col min="1" max="1" width="5.42578125" customWidth="1"/>
    <col min="2" max="3" width="23" customWidth="1"/>
    <col min="4" max="4" width="147.5703125" customWidth="1"/>
    <col min="5" max="5" width="14.42578125" bestFit="1" customWidth="1"/>
    <col min="6" max="6" width="14" bestFit="1" customWidth="1"/>
    <col min="7" max="7" width="12.42578125" bestFit="1" customWidth="1"/>
    <col min="8" max="8" width="8" bestFit="1" customWidth="1"/>
    <col min="9" max="9" width="12.5703125" bestFit="1" customWidth="1"/>
    <col min="10" max="10" width="12.5703125" customWidth="1"/>
    <col min="11" max="11" width="12.5703125" bestFit="1" customWidth="1"/>
  </cols>
  <sheetData>
    <row r="1" spans="1:11" ht="45" x14ac:dyDescent="0.25">
      <c r="A1" s="192" t="s">
        <v>70</v>
      </c>
      <c r="B1" s="192" t="s">
        <v>244</v>
      </c>
      <c r="C1" s="192" t="s">
        <v>583</v>
      </c>
      <c r="D1" s="192" t="s">
        <v>245</v>
      </c>
      <c r="E1" s="192" t="s">
        <v>135</v>
      </c>
      <c r="F1" s="192" t="s">
        <v>143</v>
      </c>
      <c r="G1" s="192" t="s">
        <v>140</v>
      </c>
      <c r="H1" s="192" t="s">
        <v>155</v>
      </c>
      <c r="I1" s="192" t="s">
        <v>160</v>
      </c>
      <c r="J1" s="192" t="s">
        <v>164</v>
      </c>
      <c r="K1" s="192" t="s">
        <v>683</v>
      </c>
    </row>
    <row r="2" spans="1:11" ht="210" x14ac:dyDescent="0.25">
      <c r="A2" s="187">
        <v>1</v>
      </c>
      <c r="B2" s="188" t="s">
        <v>246</v>
      </c>
      <c r="C2" s="188" t="str">
        <f>"Z"&amp;A2&amp;": "&amp;B2</f>
        <v>Z1: Nedostatečná údržba aktiv</v>
      </c>
      <c r="D2" s="188" t="s">
        <v>693</v>
      </c>
      <c r="E2" s="189" t="s">
        <v>203</v>
      </c>
      <c r="F2" s="189" t="s">
        <v>203</v>
      </c>
      <c r="G2" s="190" t="s">
        <v>203</v>
      </c>
      <c r="H2" s="189" t="s">
        <v>203</v>
      </c>
      <c r="I2" s="189"/>
      <c r="J2" s="189"/>
      <c r="K2" s="191"/>
    </row>
    <row r="3" spans="1:11" ht="90" x14ac:dyDescent="0.25">
      <c r="A3" s="94">
        <v>2</v>
      </c>
      <c r="B3" s="92" t="s">
        <v>247</v>
      </c>
      <c r="C3" s="92" t="str">
        <f t="shared" ref="C3:C12" si="0">"Z"&amp;A3&amp;": "&amp;B3</f>
        <v>Z2: Zastaralost aktiv</v>
      </c>
      <c r="D3" s="92" t="s">
        <v>430</v>
      </c>
      <c r="E3" s="93" t="s">
        <v>203</v>
      </c>
      <c r="F3" s="93" t="s">
        <v>203</v>
      </c>
      <c r="G3" s="93" t="s">
        <v>203</v>
      </c>
      <c r="H3" s="93" t="s">
        <v>203</v>
      </c>
      <c r="I3" s="44"/>
      <c r="J3" s="44"/>
      <c r="K3" s="44"/>
    </row>
    <row r="4" spans="1:11" ht="105" x14ac:dyDescent="0.25">
      <c r="A4" s="94">
        <v>3</v>
      </c>
      <c r="B4" s="95" t="s">
        <v>393</v>
      </c>
      <c r="C4" s="92" t="str">
        <f t="shared" si="0"/>
        <v>Z3: Nedostatečná ochrana perimetru</v>
      </c>
      <c r="D4" s="95" t="s">
        <v>694</v>
      </c>
      <c r="E4" s="93" t="s">
        <v>203</v>
      </c>
      <c r="F4" s="93" t="s">
        <v>203</v>
      </c>
      <c r="G4" s="93" t="s">
        <v>203</v>
      </c>
      <c r="H4" s="93" t="s">
        <v>203</v>
      </c>
      <c r="I4" s="44"/>
      <c r="J4" s="44"/>
      <c r="K4" s="44"/>
    </row>
    <row r="5" spans="1:11" ht="178.5" customHeight="1" x14ac:dyDescent="0.25">
      <c r="A5" s="94">
        <v>4</v>
      </c>
      <c r="B5" s="92" t="s">
        <v>248</v>
      </c>
      <c r="C5" s="92" t="str">
        <f t="shared" si="0"/>
        <v>Z4: Nedostatečné bezpečnostní povědomí lidských zdrojů</v>
      </c>
      <c r="D5" s="92" t="s">
        <v>710</v>
      </c>
      <c r="E5" s="44"/>
      <c r="F5" s="44"/>
      <c r="G5" s="44"/>
      <c r="H5" s="44"/>
      <c r="I5" s="93" t="s">
        <v>203</v>
      </c>
      <c r="J5" s="93" t="s">
        <v>203</v>
      </c>
      <c r="K5" s="93" t="s">
        <v>203</v>
      </c>
    </row>
    <row r="6" spans="1:11" ht="120" x14ac:dyDescent="0.25">
      <c r="A6" s="94">
        <v>5</v>
      </c>
      <c r="B6" s="95" t="s">
        <v>249</v>
      </c>
      <c r="C6" s="92" t="str">
        <f t="shared" si="0"/>
        <v>Z5: Nevhodné nastavení přístupových oprávnění</v>
      </c>
      <c r="D6" s="95" t="s">
        <v>695</v>
      </c>
      <c r="E6" s="93" t="s">
        <v>203</v>
      </c>
      <c r="F6" s="93" t="s">
        <v>203</v>
      </c>
      <c r="G6" s="44" t="s">
        <v>203</v>
      </c>
      <c r="H6" s="93" t="s">
        <v>203</v>
      </c>
      <c r="I6" s="93" t="s">
        <v>203</v>
      </c>
      <c r="J6" s="93" t="s">
        <v>203</v>
      </c>
      <c r="K6" s="96" t="s">
        <v>203</v>
      </c>
    </row>
    <row r="7" spans="1:11" ht="120" x14ac:dyDescent="0.25">
      <c r="A7" s="94">
        <v>6</v>
      </c>
      <c r="B7" s="92" t="s">
        <v>250</v>
      </c>
      <c r="C7" s="92" t="str">
        <f t="shared" si="0"/>
        <v>Z6: Nedostatečné monitorování činnosti lidských zdrojů, neschopnost odhalit jejich pochybení, nevhodné nebo závadné způsoby chování</v>
      </c>
      <c r="D7" s="92" t="s">
        <v>431</v>
      </c>
      <c r="E7" s="93" t="s">
        <v>203</v>
      </c>
      <c r="F7" s="93" t="s">
        <v>203</v>
      </c>
      <c r="G7" s="93" t="s">
        <v>203</v>
      </c>
      <c r="H7" s="44"/>
      <c r="I7" s="93" t="s">
        <v>203</v>
      </c>
      <c r="J7" s="93" t="s">
        <v>203</v>
      </c>
      <c r="K7" s="44" t="s">
        <v>203</v>
      </c>
    </row>
    <row r="8" spans="1:11" ht="240" x14ac:dyDescent="0.25">
      <c r="A8" s="94">
        <v>7</v>
      </c>
      <c r="B8" s="92" t="s">
        <v>251</v>
      </c>
      <c r="C8" s="92" t="str">
        <f t="shared" si="0"/>
        <v>Z7: Nedostatečné stanovení bezpečnostních pravidel a postupů, nepřesné nebo nejednoznačné vymezení práv a povinností lidských zdrojů</v>
      </c>
      <c r="D8" s="92" t="s">
        <v>696</v>
      </c>
      <c r="E8" s="93" t="s">
        <v>203</v>
      </c>
      <c r="F8" s="93" t="s">
        <v>203</v>
      </c>
      <c r="G8" s="93" t="s">
        <v>203</v>
      </c>
      <c r="H8" s="93" t="s">
        <v>203</v>
      </c>
      <c r="I8" s="93" t="s">
        <v>203</v>
      </c>
      <c r="J8" s="93" t="s">
        <v>203</v>
      </c>
      <c r="K8" s="93" t="s">
        <v>203</v>
      </c>
    </row>
    <row r="9" spans="1:11" ht="180" x14ac:dyDescent="0.25">
      <c r="A9" s="94">
        <v>8</v>
      </c>
      <c r="B9" s="95" t="s">
        <v>252</v>
      </c>
      <c r="C9" s="92" t="str">
        <f t="shared" si="0"/>
        <v>Z8: Nedostatečná ochrana aktiv</v>
      </c>
      <c r="D9" s="92" t="s">
        <v>716</v>
      </c>
      <c r="E9" s="93" t="s">
        <v>203</v>
      </c>
      <c r="F9" s="93" t="s">
        <v>203</v>
      </c>
      <c r="G9" s="93" t="s">
        <v>203</v>
      </c>
      <c r="H9" s="93" t="s">
        <v>203</v>
      </c>
      <c r="I9" s="93" t="s">
        <v>203</v>
      </c>
      <c r="J9" s="93" t="s">
        <v>203</v>
      </c>
      <c r="K9" s="93" t="s">
        <v>203</v>
      </c>
    </row>
    <row r="10" spans="1:11" ht="120" x14ac:dyDescent="0.25">
      <c r="A10" s="94">
        <v>9</v>
      </c>
      <c r="B10" s="95" t="s">
        <v>253</v>
      </c>
      <c r="C10" s="92" t="str">
        <f t="shared" si="0"/>
        <v>Z9: Nevhodná bezpečnostní architektura</v>
      </c>
      <c r="D10" s="95" t="s">
        <v>697</v>
      </c>
      <c r="E10" s="93" t="s">
        <v>203</v>
      </c>
      <c r="F10" s="93" t="s">
        <v>203</v>
      </c>
      <c r="G10" s="93" t="s">
        <v>203</v>
      </c>
      <c r="H10" s="44"/>
      <c r="I10" s="44"/>
      <c r="J10" s="44"/>
      <c r="K10" s="44"/>
    </row>
    <row r="11" spans="1:11" ht="90" x14ac:dyDescent="0.25">
      <c r="A11" s="94">
        <v>10</v>
      </c>
      <c r="B11" s="95" t="s">
        <v>254</v>
      </c>
      <c r="C11" s="92" t="str">
        <f t="shared" si="0"/>
        <v>Z10: Nedostatečná míra nezávislé kontroly</v>
      </c>
      <c r="D11" s="92" t="s">
        <v>562</v>
      </c>
      <c r="E11" s="93" t="s">
        <v>203</v>
      </c>
      <c r="F11" s="93" t="s">
        <v>203</v>
      </c>
      <c r="G11" s="93" t="s">
        <v>203</v>
      </c>
      <c r="H11" s="93" t="s">
        <v>203</v>
      </c>
      <c r="I11" s="93" t="s">
        <v>203</v>
      </c>
      <c r="J11" s="93" t="s">
        <v>203</v>
      </c>
      <c r="K11" s="93" t="s">
        <v>203</v>
      </c>
    </row>
    <row r="12" spans="1:11" ht="60" x14ac:dyDescent="0.25">
      <c r="A12" s="94">
        <v>11</v>
      </c>
      <c r="B12" s="97" t="s">
        <v>240</v>
      </c>
      <c r="C12" s="92" t="str">
        <f t="shared" si="0"/>
        <v>Z11: Nedostatek zaměstnanců s potřebnou odbornou úrovní</v>
      </c>
      <c r="D12" s="97" t="s">
        <v>698</v>
      </c>
      <c r="E12" s="93"/>
      <c r="F12" s="93"/>
      <c r="G12" s="93"/>
      <c r="H12" s="93"/>
      <c r="I12" s="93" t="s">
        <v>203</v>
      </c>
      <c r="J12" s="93" t="s">
        <v>203</v>
      </c>
      <c r="K12" s="93" t="s">
        <v>203</v>
      </c>
    </row>
  </sheetData>
  <sheetProtection algorithmName="SHA-512" hashValue="SYiImlMCbcYzJVx6CqVRQ1oNmbwGFku/HSszyux57A18VoxlieDymdI9FF66/iP1v7Up0WhURsSIc2SXUimiyA==" saltValue="o4XV0H3ZW+lBTWuyYmLLQQ==" spinCount="100000" sheet="1" objects="1" scenarios="1" selectLockedCells="1" selectUnlockedCells="1"/>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99952-80EE-4E65-A494-BCEC7DC05190}">
  <dimension ref="A1:J17"/>
  <sheetViews>
    <sheetView zoomScale="85" zoomScaleNormal="85" workbookViewId="0">
      <pane ySplit="1" topLeftCell="A11" activePane="bottomLeft" state="frozen"/>
      <selection pane="bottomLeft" activeCell="A2" sqref="A2"/>
    </sheetView>
  </sheetViews>
  <sheetFormatPr defaultRowHeight="15" x14ac:dyDescent="0.25"/>
  <cols>
    <col min="1" max="1" width="5" customWidth="1"/>
    <col min="2" max="3" width="49.5703125" customWidth="1"/>
    <col min="4" max="4" width="80.42578125" customWidth="1"/>
    <col min="5" max="6" width="16.42578125" customWidth="1"/>
    <col min="7" max="8" width="7.42578125" customWidth="1"/>
    <col min="9" max="9" width="6.42578125" customWidth="1"/>
  </cols>
  <sheetData>
    <row r="1" spans="1:10" s="40" customFormat="1" ht="60" x14ac:dyDescent="0.25">
      <c r="A1" s="89" t="s">
        <v>70</v>
      </c>
      <c r="B1" s="90" t="s">
        <v>221</v>
      </c>
      <c r="C1" s="90" t="s">
        <v>583</v>
      </c>
      <c r="D1" s="90" t="s">
        <v>222</v>
      </c>
      <c r="E1" s="90" t="s">
        <v>223</v>
      </c>
      <c r="F1" s="90" t="s">
        <v>708</v>
      </c>
      <c r="G1" s="90" t="s">
        <v>226</v>
      </c>
      <c r="H1" s="90" t="s">
        <v>224</v>
      </c>
      <c r="I1" s="91" t="s">
        <v>225</v>
      </c>
    </row>
    <row r="2" spans="1:10" ht="135" x14ac:dyDescent="0.25">
      <c r="A2" s="94">
        <v>1</v>
      </c>
      <c r="B2" s="97" t="s">
        <v>227</v>
      </c>
      <c r="C2" s="97" t="str">
        <f>"H"&amp;A2&amp;": "&amp;B2</f>
        <v>H1: Porušení bezpečnostní politiky, provedení neoprávněných činností, zneužití oprávnění ze strany uživatelů a administrátorů</v>
      </c>
      <c r="D2" s="98" t="s">
        <v>474</v>
      </c>
      <c r="E2" s="97" t="s">
        <v>399</v>
      </c>
      <c r="F2" s="99" t="s">
        <v>487</v>
      </c>
      <c r="G2" s="100" t="s">
        <v>203</v>
      </c>
      <c r="H2" s="100" t="s">
        <v>203</v>
      </c>
      <c r="I2" s="100" t="s">
        <v>203</v>
      </c>
    </row>
    <row r="3" spans="1:10" ht="90" x14ac:dyDescent="0.25">
      <c r="A3" s="94">
        <v>2</v>
      </c>
      <c r="B3" s="101" t="s">
        <v>228</v>
      </c>
      <c r="C3" s="101" t="str">
        <f t="shared" ref="C3:C17" si="0">"H"&amp;A3&amp;": "&amp;B3</f>
        <v>H2: Poškození nebo selhání technického nebo programového vybavení</v>
      </c>
      <c r="D3" s="102" t="s">
        <v>699</v>
      </c>
      <c r="E3" s="103" t="s">
        <v>563</v>
      </c>
      <c r="F3" s="103" t="s">
        <v>488</v>
      </c>
      <c r="G3" s="100" t="s">
        <v>203</v>
      </c>
      <c r="H3" s="100"/>
      <c r="I3" s="100" t="s">
        <v>203</v>
      </c>
    </row>
    <row r="4" spans="1:10" ht="135" x14ac:dyDescent="0.25">
      <c r="A4" s="94">
        <v>3</v>
      </c>
      <c r="B4" s="99" t="s">
        <v>229</v>
      </c>
      <c r="C4" s="97" t="str">
        <f t="shared" si="0"/>
        <v>H3: Zneužití identity fyzické osoby</v>
      </c>
      <c r="D4" s="99" t="s">
        <v>700</v>
      </c>
      <c r="E4" s="99" t="s">
        <v>399</v>
      </c>
      <c r="F4" s="99" t="s">
        <v>487</v>
      </c>
      <c r="G4" s="100"/>
      <c r="H4" s="100" t="s">
        <v>203</v>
      </c>
      <c r="I4" s="100" t="s">
        <v>203</v>
      </c>
    </row>
    <row r="5" spans="1:10" ht="60" x14ac:dyDescent="0.25">
      <c r="A5" s="94">
        <v>4</v>
      </c>
      <c r="B5" s="97" t="s">
        <v>231</v>
      </c>
      <c r="C5" s="97" t="str">
        <f t="shared" si="0"/>
        <v>H4: Užívání programového vybavení v rozporu s licenčními podmínkami</v>
      </c>
      <c r="D5" s="98" t="s">
        <v>428</v>
      </c>
      <c r="E5" s="97" t="s">
        <v>139</v>
      </c>
      <c r="F5" s="99" t="s">
        <v>487</v>
      </c>
      <c r="G5" s="100" t="s">
        <v>203</v>
      </c>
      <c r="H5" s="100"/>
      <c r="I5" s="100" t="s">
        <v>203</v>
      </c>
    </row>
    <row r="6" spans="1:10" ht="75" x14ac:dyDescent="0.25">
      <c r="A6" s="94">
        <v>5</v>
      </c>
      <c r="B6" s="101" t="s">
        <v>398</v>
      </c>
      <c r="C6" s="101" t="str">
        <f t="shared" si="0"/>
        <v xml:space="preserve">H5: Působení škodlivého kódu (například viry, spyware, trojské koně) </v>
      </c>
      <c r="D6" s="101" t="s">
        <v>701</v>
      </c>
      <c r="E6" s="101" t="s">
        <v>399</v>
      </c>
      <c r="F6" s="101" t="s">
        <v>488</v>
      </c>
      <c r="G6" s="100" t="s">
        <v>203</v>
      </c>
      <c r="H6" s="100" t="s">
        <v>203</v>
      </c>
      <c r="I6" s="100" t="s">
        <v>203</v>
      </c>
      <c r="J6" s="35"/>
    </row>
    <row r="7" spans="1:10" ht="120" x14ac:dyDescent="0.25">
      <c r="A7" s="94">
        <v>6</v>
      </c>
      <c r="B7" s="97" t="s">
        <v>232</v>
      </c>
      <c r="C7" s="97" t="str">
        <f t="shared" si="0"/>
        <v>H6: Narušení fyzické bezpečnosti</v>
      </c>
      <c r="D7" s="97" t="s">
        <v>702</v>
      </c>
      <c r="E7" s="97" t="s">
        <v>399</v>
      </c>
      <c r="F7" s="99" t="s">
        <v>487</v>
      </c>
      <c r="G7" s="100" t="s">
        <v>203</v>
      </c>
      <c r="H7" s="100" t="s">
        <v>203</v>
      </c>
      <c r="I7" s="100" t="s">
        <v>203</v>
      </c>
    </row>
    <row r="8" spans="1:10" ht="45" x14ac:dyDescent="0.25">
      <c r="A8" s="94">
        <v>7</v>
      </c>
      <c r="B8" s="97" t="s">
        <v>233</v>
      </c>
      <c r="C8" s="97" t="str">
        <f t="shared" si="0"/>
        <v>H7: Přerušení poskytování služeb elektronických komunikací nebo dodávek elektrické energie</v>
      </c>
      <c r="D8" s="97" t="s">
        <v>406</v>
      </c>
      <c r="E8" s="98" t="s">
        <v>234</v>
      </c>
      <c r="F8" s="104" t="s">
        <v>487</v>
      </c>
      <c r="G8" s="100" t="s">
        <v>203</v>
      </c>
      <c r="H8" s="100"/>
      <c r="I8" s="100" t="s">
        <v>203</v>
      </c>
    </row>
    <row r="9" spans="1:10" ht="75" x14ac:dyDescent="0.25">
      <c r="A9" s="94">
        <v>8</v>
      </c>
      <c r="B9" s="101" t="s">
        <v>235</v>
      </c>
      <c r="C9" s="101" t="str">
        <f t="shared" si="0"/>
        <v>H8: Zneužití nebo neoprávněná modifikace údajů</v>
      </c>
      <c r="D9" s="101" t="s">
        <v>426</v>
      </c>
      <c r="E9" s="101" t="s">
        <v>399</v>
      </c>
      <c r="F9" s="101" t="s">
        <v>488</v>
      </c>
      <c r="G9" s="100" t="s">
        <v>203</v>
      </c>
      <c r="H9" s="100" t="s">
        <v>203</v>
      </c>
      <c r="I9" s="100" t="s">
        <v>203</v>
      </c>
    </row>
    <row r="10" spans="1:10" ht="135" x14ac:dyDescent="0.25">
      <c r="A10" s="94">
        <v>9</v>
      </c>
      <c r="B10" s="101" t="s">
        <v>236</v>
      </c>
      <c r="C10" s="101" t="str">
        <f t="shared" si="0"/>
        <v>H9: Ztráta, odcizení nebo poškození aktiva</v>
      </c>
      <c r="D10" s="101" t="s">
        <v>703</v>
      </c>
      <c r="E10" s="101" t="s">
        <v>399</v>
      </c>
      <c r="F10" s="101" t="s">
        <v>488</v>
      </c>
      <c r="G10" s="100" t="s">
        <v>203</v>
      </c>
      <c r="H10" s="100" t="s">
        <v>203</v>
      </c>
      <c r="I10" s="100"/>
    </row>
    <row r="11" spans="1:10" ht="135" x14ac:dyDescent="0.25">
      <c r="A11" s="94">
        <v>10</v>
      </c>
      <c r="B11" s="97" t="s">
        <v>237</v>
      </c>
      <c r="C11" s="97" t="str">
        <f t="shared" si="0"/>
        <v>H10: Nedodržení smluvního závazku ze strany dodavatele</v>
      </c>
      <c r="D11" s="98" t="s">
        <v>704</v>
      </c>
      <c r="E11" s="97" t="s">
        <v>230</v>
      </c>
      <c r="F11" s="99" t="s">
        <v>487</v>
      </c>
      <c r="G11" s="100" t="s">
        <v>203</v>
      </c>
      <c r="H11" s="100" t="s">
        <v>203</v>
      </c>
      <c r="I11" s="100" t="s">
        <v>203</v>
      </c>
    </row>
    <row r="12" spans="1:10" ht="195" x14ac:dyDescent="0.25">
      <c r="A12" s="94">
        <v>11</v>
      </c>
      <c r="B12" s="97" t="s">
        <v>427</v>
      </c>
      <c r="C12" s="97" t="str">
        <f t="shared" si="0"/>
        <v>H11: Pochybení ze strany zaměstnanců a administrátorů</v>
      </c>
      <c r="D12" s="98" t="s">
        <v>705</v>
      </c>
      <c r="E12" s="97" t="s">
        <v>139</v>
      </c>
      <c r="F12" s="99" t="s">
        <v>487</v>
      </c>
      <c r="G12" s="100" t="s">
        <v>203</v>
      </c>
      <c r="H12" s="100" t="s">
        <v>203</v>
      </c>
      <c r="I12" s="100" t="s">
        <v>203</v>
      </c>
    </row>
    <row r="13" spans="1:10" ht="60" x14ac:dyDescent="0.25">
      <c r="A13" s="94">
        <v>12</v>
      </c>
      <c r="B13" s="101" t="s">
        <v>238</v>
      </c>
      <c r="C13" s="101" t="str">
        <f t="shared" si="0"/>
        <v>H12: Zneužití vnitřních prostředků, sabotáž</v>
      </c>
      <c r="D13" s="101" t="s">
        <v>706</v>
      </c>
      <c r="E13" s="101" t="s">
        <v>399</v>
      </c>
      <c r="F13" s="101" t="s">
        <v>488</v>
      </c>
      <c r="G13" s="100" t="s">
        <v>203</v>
      </c>
      <c r="H13" s="100" t="s">
        <v>203</v>
      </c>
      <c r="I13" s="100" t="s">
        <v>203</v>
      </c>
    </row>
    <row r="14" spans="1:10" ht="90" x14ac:dyDescent="0.25">
      <c r="A14" s="94">
        <v>13</v>
      </c>
      <c r="B14" s="101" t="s">
        <v>239</v>
      </c>
      <c r="C14" s="101" t="str">
        <f t="shared" si="0"/>
        <v>H13: Dlouhodobé přerušení poskytování služeb elektronických komunikací, dodávky elektrické energie nebo jiných důležitých služeb</v>
      </c>
      <c r="D14" s="101" t="s">
        <v>407</v>
      </c>
      <c r="E14" s="101" t="s">
        <v>234</v>
      </c>
      <c r="F14" s="101" t="s">
        <v>488</v>
      </c>
      <c r="G14" s="100" t="s">
        <v>203</v>
      </c>
      <c r="H14" s="100"/>
      <c r="I14" s="100"/>
    </row>
    <row r="15" spans="1:10" ht="195" x14ac:dyDescent="0.25">
      <c r="A15" s="94">
        <v>14</v>
      </c>
      <c r="B15" s="101" t="s">
        <v>241</v>
      </c>
      <c r="C15" s="101" t="str">
        <f t="shared" si="0"/>
        <v xml:space="preserve">H14: Cílený kybernetický útok pomocí sociálního inženýrství, použití špionážních technik </v>
      </c>
      <c r="D15" s="101" t="s">
        <v>711</v>
      </c>
      <c r="E15" s="101" t="s">
        <v>230</v>
      </c>
      <c r="F15" s="101" t="s">
        <v>488</v>
      </c>
      <c r="G15" s="100" t="s">
        <v>203</v>
      </c>
      <c r="H15" s="100" t="s">
        <v>203</v>
      </c>
      <c r="I15" s="100" t="s">
        <v>203</v>
      </c>
    </row>
    <row r="16" spans="1:10" ht="30" x14ac:dyDescent="0.25">
      <c r="A16" s="94">
        <v>15</v>
      </c>
      <c r="B16" s="101" t="s">
        <v>242</v>
      </c>
      <c r="C16" s="101" t="str">
        <f t="shared" si="0"/>
        <v>H15: Zneužití vyměnitelných technických nosičů dat</v>
      </c>
      <c r="D16" s="101" t="s">
        <v>429</v>
      </c>
      <c r="E16" s="101" t="s">
        <v>399</v>
      </c>
      <c r="F16" s="101" t="s">
        <v>488</v>
      </c>
      <c r="G16" s="100"/>
      <c r="H16" s="100" t="s">
        <v>203</v>
      </c>
      <c r="I16" s="100"/>
    </row>
    <row r="17" spans="1:9" ht="120" x14ac:dyDescent="0.25">
      <c r="A17" s="94">
        <v>16</v>
      </c>
      <c r="B17" s="101" t="s">
        <v>243</v>
      </c>
      <c r="C17" s="101" t="str">
        <f t="shared" si="0"/>
        <v>H16: Napadení elektronické komunikace (odposlech, modifikace)</v>
      </c>
      <c r="D17" s="105" t="s">
        <v>707</v>
      </c>
      <c r="E17" s="101" t="s">
        <v>399</v>
      </c>
      <c r="F17" s="101" t="s">
        <v>488</v>
      </c>
      <c r="G17" s="100"/>
      <c r="H17" s="100" t="s">
        <v>203</v>
      </c>
      <c r="I17" s="100" t="s">
        <v>203</v>
      </c>
    </row>
  </sheetData>
  <sheetProtection algorithmName="SHA-512" hashValue="SH4qKjf8j5E9/u4EhMIzyKQVZ8uRyHrClq6FxER78dXicCwad0W+PN9nalNYeLPoaPFd2DOu9vd1ev7bjt4tzg==" saltValue="RGiw16e5dqeZ9OQOv28HhA==" spinCount="100000" sheet="1" objects="1" scenarios="1" selectLockedCells="1" selectUnlockedCells="1"/>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DA6EE-FA33-42EB-9D9A-01B998D6B68D}">
  <dimension ref="A1:S12"/>
  <sheetViews>
    <sheetView zoomScale="90" zoomScaleNormal="90" workbookViewId="0">
      <selection activeCell="B2" sqref="B2"/>
    </sheetView>
  </sheetViews>
  <sheetFormatPr defaultRowHeight="15" x14ac:dyDescent="0.25"/>
  <cols>
    <col min="1" max="1" width="4.5703125" customWidth="1"/>
    <col min="2" max="2" width="70.5703125" customWidth="1"/>
    <col min="3" max="3" width="5.5703125" customWidth="1"/>
    <col min="4" max="4" width="11.42578125" customWidth="1"/>
    <col min="5" max="5" width="10" customWidth="1"/>
    <col min="6" max="15" width="8.5703125" customWidth="1"/>
    <col min="16" max="16" width="11.42578125" customWidth="1"/>
    <col min="17" max="19" width="8.5703125" customWidth="1"/>
  </cols>
  <sheetData>
    <row r="1" spans="1:19" ht="196.35" customHeight="1" x14ac:dyDescent="0.25">
      <c r="A1" s="263" t="s">
        <v>70</v>
      </c>
      <c r="B1" s="264" t="s">
        <v>255</v>
      </c>
      <c r="C1" s="260" t="s">
        <v>256</v>
      </c>
      <c r="D1" s="259" t="str">
        <f>'Katalog hrozeb'!B2</f>
        <v>Porušení bezpečnostní politiky, provedení neoprávněných činností, zneužití oprávnění ze strany uživatelů a administrátorů</v>
      </c>
      <c r="E1" s="259" t="str">
        <f>'Katalog hrozeb'!B3</f>
        <v>Poškození nebo selhání technického nebo programového vybavení</v>
      </c>
      <c r="F1" s="259" t="str">
        <f>'Katalog hrozeb'!B4</f>
        <v>Zneužití identity fyzické osoby</v>
      </c>
      <c r="G1" s="259" t="str">
        <f>'Katalog hrozeb'!B5</f>
        <v>Užívání programového vybavení v rozporu s licenčními podmínkami</v>
      </c>
      <c r="H1" s="259" t="str">
        <f>'Katalog hrozeb'!B6</f>
        <v xml:space="preserve">Působení škodlivého kódu (například viry, spyware, trojské koně) </v>
      </c>
      <c r="I1" s="259" t="str">
        <f>'Katalog hrozeb'!B7</f>
        <v>Narušení fyzické bezpečnosti</v>
      </c>
      <c r="J1" s="259" t="str">
        <f>'Katalog hrozeb'!B8</f>
        <v>Přerušení poskytování služeb elektronických komunikací nebo dodávek elektrické energie</v>
      </c>
      <c r="K1" s="259" t="str">
        <f>'Katalog hrozeb'!B9</f>
        <v>Zneužití nebo neoprávněná modifikace údajů</v>
      </c>
      <c r="L1" s="259" t="str">
        <f>'Katalog hrozeb'!B10</f>
        <v>Ztráta, odcizení nebo poškození aktiva</v>
      </c>
      <c r="M1" s="259" t="str">
        <f>'Katalog hrozeb'!B11</f>
        <v>Nedodržení smluvního závazku ze strany dodavatele</v>
      </c>
      <c r="N1" s="259" t="str">
        <f>'Katalog hrozeb'!B12</f>
        <v>Pochybení ze strany zaměstnanců a administrátorů</v>
      </c>
      <c r="O1" s="259" t="str">
        <f>'Katalog hrozeb'!B13</f>
        <v>Zneužití vnitřních prostředků, sabotáž</v>
      </c>
      <c r="P1" s="259" t="str">
        <f>'Katalog hrozeb'!B14</f>
        <v>Dlouhodobé přerušení poskytování služeb elektronických komunikací, dodávky elektrické energie nebo jiných důležitých služeb</v>
      </c>
      <c r="Q1" s="259" t="str">
        <f>'Katalog hrozeb'!B15</f>
        <v xml:space="preserve">Cílený kybernetický útok pomocí sociálního inženýrství, použití špionážních technik </v>
      </c>
      <c r="R1" s="259" t="str">
        <f>'Katalog hrozeb'!B16</f>
        <v>Zneužití vyměnitelných technických nosičů dat</v>
      </c>
      <c r="S1" s="259" t="str">
        <f>'Katalog hrozeb'!B17</f>
        <v>Napadení elektronické komunikace (odposlech, modifikace)</v>
      </c>
    </row>
    <row r="2" spans="1:19" x14ac:dyDescent="0.25">
      <c r="A2" s="261">
        <f>'Katalog zranitelností'!A2</f>
        <v>1</v>
      </c>
      <c r="B2" s="262" t="str">
        <f>'Katalog zranitelností'!B2</f>
        <v>Nedostatečná údržba aktiv</v>
      </c>
      <c r="C2" s="43"/>
      <c r="D2" s="44">
        <v>1</v>
      </c>
      <c r="E2" s="44">
        <v>1</v>
      </c>
      <c r="F2" s="44">
        <v>1</v>
      </c>
      <c r="G2" s="44"/>
      <c r="H2" s="44">
        <v>1</v>
      </c>
      <c r="I2" s="44">
        <v>1</v>
      </c>
      <c r="J2" s="44">
        <v>1</v>
      </c>
      <c r="K2" s="44">
        <v>1</v>
      </c>
      <c r="L2" s="44">
        <v>1</v>
      </c>
      <c r="M2" s="44"/>
      <c r="N2" s="44">
        <v>1</v>
      </c>
      <c r="O2" s="44">
        <v>1</v>
      </c>
      <c r="P2" s="44">
        <v>1</v>
      </c>
      <c r="Q2" s="44">
        <v>1</v>
      </c>
      <c r="R2" s="44">
        <v>1</v>
      </c>
      <c r="S2" s="44">
        <v>1</v>
      </c>
    </row>
    <row r="3" spans="1:19" x14ac:dyDescent="0.25">
      <c r="A3" s="41">
        <f>'Katalog zranitelností'!A3</f>
        <v>2</v>
      </c>
      <c r="B3" s="42" t="str">
        <f>'Katalog zranitelností'!B3</f>
        <v>Zastaralost aktiv</v>
      </c>
      <c r="C3" s="43"/>
      <c r="D3" s="44">
        <v>1</v>
      </c>
      <c r="E3" s="44">
        <v>1</v>
      </c>
      <c r="F3" s="44">
        <v>1</v>
      </c>
      <c r="G3" s="44"/>
      <c r="H3" s="44">
        <v>1</v>
      </c>
      <c r="I3" s="44">
        <v>1</v>
      </c>
      <c r="J3" s="44">
        <v>1</v>
      </c>
      <c r="K3" s="44">
        <v>1</v>
      </c>
      <c r="L3" s="44">
        <v>1</v>
      </c>
      <c r="M3" s="44"/>
      <c r="N3" s="44">
        <v>1</v>
      </c>
      <c r="O3" s="44">
        <v>1</v>
      </c>
      <c r="P3" s="44">
        <v>1</v>
      </c>
      <c r="Q3" s="44">
        <v>1</v>
      </c>
      <c r="R3" s="44">
        <v>1</v>
      </c>
      <c r="S3" s="44">
        <v>1</v>
      </c>
    </row>
    <row r="4" spans="1:19" x14ac:dyDescent="0.25">
      <c r="A4" s="41">
        <f>'Katalog zranitelností'!A4</f>
        <v>3</v>
      </c>
      <c r="B4" s="42" t="str">
        <f>'Katalog zranitelností'!B4</f>
        <v>Nedostatečná ochrana perimetru</v>
      </c>
      <c r="C4" s="43"/>
      <c r="D4" s="44">
        <v>1</v>
      </c>
      <c r="E4" s="44">
        <v>1</v>
      </c>
      <c r="F4" s="44">
        <v>1</v>
      </c>
      <c r="G4" s="44"/>
      <c r="H4" s="44">
        <v>1</v>
      </c>
      <c r="I4" s="44">
        <v>1</v>
      </c>
      <c r="J4" s="44">
        <v>1</v>
      </c>
      <c r="K4" s="44">
        <v>1</v>
      </c>
      <c r="L4" s="44">
        <v>1</v>
      </c>
      <c r="M4" s="44"/>
      <c r="N4" s="44">
        <v>1</v>
      </c>
      <c r="O4" s="44">
        <v>1</v>
      </c>
      <c r="P4" s="44">
        <v>1</v>
      </c>
      <c r="Q4" s="44">
        <v>1</v>
      </c>
      <c r="R4" s="44">
        <v>1</v>
      </c>
      <c r="S4" s="44">
        <v>1</v>
      </c>
    </row>
    <row r="5" spans="1:19" x14ac:dyDescent="0.25">
      <c r="A5" s="41">
        <f>'Katalog zranitelností'!A5</f>
        <v>4</v>
      </c>
      <c r="B5" s="42" t="str">
        <f>'Katalog zranitelností'!B5</f>
        <v>Nedostatečné bezpečnostní povědomí lidských zdrojů</v>
      </c>
      <c r="C5" s="43"/>
      <c r="D5" s="44">
        <v>1</v>
      </c>
      <c r="E5" s="44"/>
      <c r="F5" s="44">
        <v>1</v>
      </c>
      <c r="G5" s="44">
        <v>1</v>
      </c>
      <c r="H5" s="44">
        <v>1</v>
      </c>
      <c r="I5" s="44">
        <v>1</v>
      </c>
      <c r="J5" s="44"/>
      <c r="K5" s="44">
        <v>1</v>
      </c>
      <c r="L5" s="44">
        <v>1</v>
      </c>
      <c r="M5" s="44">
        <v>1</v>
      </c>
      <c r="N5" s="44">
        <v>1</v>
      </c>
      <c r="O5" s="44"/>
      <c r="P5" s="44"/>
      <c r="Q5" s="44">
        <v>1</v>
      </c>
      <c r="R5" s="44">
        <v>1</v>
      </c>
      <c r="S5" s="44">
        <v>1</v>
      </c>
    </row>
    <row r="6" spans="1:19" x14ac:dyDescent="0.25">
      <c r="A6" s="41">
        <f>'Katalog zranitelností'!A6</f>
        <v>5</v>
      </c>
      <c r="B6" s="42" t="str">
        <f>'Katalog zranitelností'!B6</f>
        <v>Nevhodné nastavení přístupových oprávnění</v>
      </c>
      <c r="C6" s="43"/>
      <c r="D6" s="44">
        <v>1</v>
      </c>
      <c r="E6" s="44"/>
      <c r="F6" s="44">
        <v>1</v>
      </c>
      <c r="G6" s="44">
        <v>1</v>
      </c>
      <c r="H6" s="44">
        <v>1</v>
      </c>
      <c r="I6" s="44">
        <v>1</v>
      </c>
      <c r="J6" s="44"/>
      <c r="K6" s="44">
        <v>1</v>
      </c>
      <c r="L6" s="44">
        <v>1</v>
      </c>
      <c r="M6" s="44">
        <v>1</v>
      </c>
      <c r="N6" s="44">
        <v>1</v>
      </c>
      <c r="O6" s="44">
        <v>1</v>
      </c>
      <c r="P6" s="44"/>
      <c r="Q6" s="44"/>
      <c r="R6" s="44">
        <v>1</v>
      </c>
      <c r="S6" s="44">
        <v>1</v>
      </c>
    </row>
    <row r="7" spans="1:19" ht="30" x14ac:dyDescent="0.25">
      <c r="A7" s="41">
        <f>'Katalog zranitelností'!A7</f>
        <v>6</v>
      </c>
      <c r="B7" s="42" t="str">
        <f>'Katalog zranitelností'!B7</f>
        <v>Nedostatečné monitorování činnosti lidských zdrojů, neschopnost odhalit jejich pochybení, nevhodné nebo závadné způsoby chování</v>
      </c>
      <c r="C7" s="43"/>
      <c r="D7" s="44">
        <v>1</v>
      </c>
      <c r="E7" s="44"/>
      <c r="F7" s="44">
        <v>1</v>
      </c>
      <c r="G7" s="44"/>
      <c r="H7" s="44">
        <v>1</v>
      </c>
      <c r="I7" s="44"/>
      <c r="J7" s="44"/>
      <c r="K7" s="44">
        <v>1</v>
      </c>
      <c r="L7" s="44">
        <v>1</v>
      </c>
      <c r="M7" s="44">
        <v>1</v>
      </c>
      <c r="N7" s="44">
        <v>1</v>
      </c>
      <c r="O7" s="44">
        <v>1</v>
      </c>
      <c r="P7" s="44"/>
      <c r="Q7" s="44">
        <v>1</v>
      </c>
      <c r="R7" s="44">
        <v>1</v>
      </c>
      <c r="S7" s="44">
        <v>1</v>
      </c>
    </row>
    <row r="8" spans="1:19" ht="30" x14ac:dyDescent="0.25">
      <c r="A8" s="41">
        <f>'Katalog zranitelností'!A8</f>
        <v>7</v>
      </c>
      <c r="B8" s="42" t="str">
        <f>'Katalog zranitelností'!B8</f>
        <v>Nedostatečné stanovení bezpečnostních pravidel a postupů, nepřesné nebo nejednoznačné vymezení práv a povinností lidských zdrojů</v>
      </c>
      <c r="C8" s="43"/>
      <c r="D8" s="44">
        <v>1</v>
      </c>
      <c r="E8" s="44"/>
      <c r="F8" s="44">
        <v>1</v>
      </c>
      <c r="G8" s="44">
        <v>1</v>
      </c>
      <c r="H8" s="44">
        <v>1</v>
      </c>
      <c r="I8" s="44">
        <v>1</v>
      </c>
      <c r="J8" s="44">
        <v>1</v>
      </c>
      <c r="K8" s="44">
        <v>1</v>
      </c>
      <c r="L8" s="44">
        <v>1</v>
      </c>
      <c r="M8" s="44">
        <v>1</v>
      </c>
      <c r="N8" s="44"/>
      <c r="O8" s="44">
        <v>1</v>
      </c>
      <c r="P8" s="44">
        <v>1</v>
      </c>
      <c r="Q8" s="44">
        <v>1</v>
      </c>
      <c r="R8" s="44">
        <v>1</v>
      </c>
      <c r="S8" s="44"/>
    </row>
    <row r="9" spans="1:19" x14ac:dyDescent="0.25">
      <c r="A9" s="41">
        <f>'Katalog zranitelností'!A9</f>
        <v>8</v>
      </c>
      <c r="B9" s="42" t="str">
        <f>'Katalog zranitelností'!B9</f>
        <v>Nedostatečná ochrana aktiv</v>
      </c>
      <c r="C9" s="43"/>
      <c r="D9" s="44">
        <v>1</v>
      </c>
      <c r="E9" s="44">
        <v>1</v>
      </c>
      <c r="F9" s="44">
        <v>1</v>
      </c>
      <c r="G9" s="44"/>
      <c r="H9" s="44">
        <v>1</v>
      </c>
      <c r="I9" s="44">
        <v>1</v>
      </c>
      <c r="J9" s="44">
        <v>1</v>
      </c>
      <c r="K9" s="44">
        <v>1</v>
      </c>
      <c r="L9" s="44">
        <v>1</v>
      </c>
      <c r="M9" s="44">
        <v>1</v>
      </c>
      <c r="N9" s="44">
        <v>1</v>
      </c>
      <c r="O9" s="44">
        <v>1</v>
      </c>
      <c r="P9" s="44">
        <v>1</v>
      </c>
      <c r="Q9" s="44"/>
      <c r="R9" s="44">
        <v>1</v>
      </c>
      <c r="S9" s="44"/>
    </row>
    <row r="10" spans="1:19" x14ac:dyDescent="0.25">
      <c r="A10" s="41">
        <f>'Katalog zranitelností'!A10</f>
        <v>9</v>
      </c>
      <c r="B10" s="42" t="str">
        <f>'Katalog zranitelností'!B10</f>
        <v>Nevhodná bezpečnostní architektura</v>
      </c>
      <c r="C10" s="43"/>
      <c r="D10" s="44"/>
      <c r="E10" s="44">
        <v>1</v>
      </c>
      <c r="F10" s="44"/>
      <c r="G10" s="44"/>
      <c r="H10" s="44">
        <v>1</v>
      </c>
      <c r="I10" s="44"/>
      <c r="J10" s="44"/>
      <c r="K10" s="44"/>
      <c r="L10" s="44"/>
      <c r="M10" s="44"/>
      <c r="N10" s="44">
        <v>1</v>
      </c>
      <c r="O10" s="44"/>
      <c r="P10" s="44"/>
      <c r="Q10" s="44"/>
      <c r="R10" s="44"/>
      <c r="S10" s="44">
        <v>1</v>
      </c>
    </row>
    <row r="11" spans="1:19" x14ac:dyDescent="0.25">
      <c r="A11" s="41">
        <f>'Katalog zranitelností'!A11</f>
        <v>10</v>
      </c>
      <c r="B11" s="42" t="str">
        <f>'Katalog zranitelností'!B11</f>
        <v>Nedostatečná míra nezávislé kontroly</v>
      </c>
      <c r="C11" s="43"/>
      <c r="D11" s="44">
        <v>1</v>
      </c>
      <c r="E11" s="44"/>
      <c r="F11" s="44">
        <v>1</v>
      </c>
      <c r="G11" s="44">
        <v>1</v>
      </c>
      <c r="H11" s="44"/>
      <c r="I11" s="44"/>
      <c r="J11" s="44">
        <v>1</v>
      </c>
      <c r="K11" s="44">
        <v>1</v>
      </c>
      <c r="L11" s="44">
        <v>1</v>
      </c>
      <c r="M11" s="44">
        <v>1</v>
      </c>
      <c r="N11" s="44">
        <v>1</v>
      </c>
      <c r="O11" s="44">
        <v>1</v>
      </c>
      <c r="P11" s="44">
        <v>1</v>
      </c>
      <c r="Q11" s="44"/>
      <c r="R11" s="44"/>
      <c r="S11" s="44"/>
    </row>
    <row r="12" spans="1:19" x14ac:dyDescent="0.25">
      <c r="A12" s="41">
        <f>'Katalog zranitelností'!A12</f>
        <v>11</v>
      </c>
      <c r="B12" s="42" t="str">
        <f>'Katalog zranitelností'!B12</f>
        <v>Nedostatek zaměstnanců s potřebnou odbornou úrovní</v>
      </c>
      <c r="C12" s="43"/>
      <c r="D12" s="44">
        <v>1</v>
      </c>
      <c r="E12" s="44">
        <v>1</v>
      </c>
      <c r="F12" s="44"/>
      <c r="G12" s="44">
        <v>1</v>
      </c>
      <c r="H12" s="44"/>
      <c r="I12" s="44"/>
      <c r="J12" s="44"/>
      <c r="K12" s="44"/>
      <c r="L12" s="44"/>
      <c r="M12" s="44">
        <v>1</v>
      </c>
      <c r="N12" s="44">
        <v>1</v>
      </c>
      <c r="O12" s="44"/>
      <c r="P12" s="44"/>
      <c r="Q12" s="44"/>
      <c r="R12" s="44"/>
      <c r="S12" s="44"/>
    </row>
  </sheetData>
  <sheetProtection algorithmName="SHA-512" hashValue="TmT53D7nPjjHjGIuvs9zO1CaV/36HCElNCf1F9Q54vIspLYCwIBWNDsVRJ0I/FFVVqzoagciN7mKn2DkMJnkAg==" saltValue="jjmScEj7wABuBwi77Cw6BA==" spinCount="100000" sheet="1" objects="1" scenarios="1" selectLockedCells="1" selectUnlockedCells="1"/>
  <conditionalFormatting sqref="D5:O5 D2:P4 Q2:S5 D6:S12">
    <cfRule type="cellIs" dxfId="443" priority="3" stopIfTrue="1" operator="equal">
      <formula>0</formula>
    </cfRule>
    <cfRule type="cellIs" dxfId="442" priority="4" stopIfTrue="1" operator="greaterThanOrEqual">
      <formula>1</formula>
    </cfRule>
  </conditionalFormatting>
  <conditionalFormatting sqref="P5">
    <cfRule type="cellIs" dxfId="441" priority="1" stopIfTrue="1" operator="equal">
      <formula>0</formula>
    </cfRule>
    <cfRule type="cellIs" dxfId="440" priority="2" stopIfTrue="1" operator="greaterThanOrEqual">
      <formula>1</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80B92-A904-4E99-83BE-9921AB544E34}">
  <dimension ref="A1:AG81"/>
  <sheetViews>
    <sheetView zoomScale="70" zoomScaleNormal="70" workbookViewId="0">
      <pane ySplit="2" topLeftCell="A42" activePane="bottomLeft" state="frozen"/>
      <selection pane="bottomLeft" activeCell="F10" sqref="F10"/>
    </sheetView>
  </sheetViews>
  <sheetFormatPr defaultColWidth="9.42578125" defaultRowHeight="18.75" x14ac:dyDescent="0.25"/>
  <cols>
    <col min="1" max="1" width="5" style="23" customWidth="1"/>
    <col min="2" max="2" width="36.42578125" style="23" customWidth="1"/>
    <col min="3" max="4" width="13.7109375" style="25" customWidth="1"/>
    <col min="5" max="5" width="13.7109375" customWidth="1"/>
    <col min="6" max="6" width="50.7109375" customWidth="1"/>
    <col min="7" max="7" width="9.7109375" customWidth="1"/>
    <col min="8" max="8" width="34.5703125" style="25" customWidth="1"/>
    <col min="9" max="9" width="10.85546875" style="23" customWidth="1"/>
    <col min="10" max="11" width="13.7109375" style="25" customWidth="1"/>
    <col min="12" max="12" width="13.7109375" customWidth="1"/>
    <col min="13" max="13" width="15.7109375" customWidth="1"/>
    <col min="14" max="14" width="24.7109375" style="25" customWidth="1"/>
    <col min="15" max="15" width="13.7109375" customWidth="1"/>
    <col min="16" max="16" width="13.7109375" style="23" customWidth="1"/>
    <col min="17" max="17" width="13.7109375" style="25" customWidth="1"/>
    <col min="18" max="18" width="13.7109375" customWidth="1"/>
    <col min="19" max="21" width="13.7109375" style="23" customWidth="1"/>
    <col min="22" max="22" width="13.7109375" style="26" customWidth="1"/>
    <col min="23" max="23" width="24.7109375" customWidth="1"/>
    <col min="24" max="24" width="13.7109375" style="23" customWidth="1"/>
    <col min="25" max="25" width="13.7109375" customWidth="1"/>
    <col min="26" max="31" width="13.7109375" style="23" customWidth="1"/>
    <col min="32" max="32" width="15.7109375" style="23" customWidth="1"/>
    <col min="33" max="33" width="24.7109375" style="23" customWidth="1"/>
    <col min="34" max="36" width="17.42578125" style="23" customWidth="1"/>
    <col min="37" max="37" width="51.7109375" style="23" customWidth="1"/>
    <col min="38" max="42" width="17.42578125" style="23" customWidth="1"/>
    <col min="43" max="16384" width="9.42578125" style="23"/>
  </cols>
  <sheetData>
    <row r="1" spans="1:33" ht="55.5" customHeight="1" x14ac:dyDescent="0.25">
      <c r="A1" s="320" t="s">
        <v>489</v>
      </c>
      <c r="B1" s="320"/>
      <c r="C1" s="320"/>
      <c r="D1" s="320"/>
      <c r="E1" s="320"/>
      <c r="F1" s="320"/>
      <c r="G1" s="320"/>
      <c r="H1" s="320"/>
      <c r="I1" s="320"/>
      <c r="J1" s="320"/>
      <c r="K1" s="320"/>
      <c r="L1" s="320"/>
      <c r="M1" s="320"/>
      <c r="N1" s="320"/>
      <c r="O1" s="320" t="s">
        <v>490</v>
      </c>
      <c r="P1" s="320"/>
      <c r="Q1" s="320"/>
      <c r="R1" s="320"/>
      <c r="S1" s="320"/>
      <c r="T1" s="320"/>
      <c r="U1" s="320"/>
      <c r="V1" s="320"/>
      <c r="W1" s="320"/>
      <c r="X1" s="320" t="s">
        <v>498</v>
      </c>
      <c r="Y1" s="321"/>
      <c r="Z1" s="321"/>
      <c r="AA1" s="321"/>
      <c r="AB1" s="321"/>
      <c r="AC1" s="321"/>
      <c r="AD1" s="321"/>
      <c r="AE1" s="321"/>
      <c r="AF1" s="320"/>
      <c r="AG1" s="320"/>
    </row>
    <row r="2" spans="1:33" ht="75" x14ac:dyDescent="0.25">
      <c r="A2" s="171" t="s">
        <v>70</v>
      </c>
      <c r="B2" s="171" t="s">
        <v>270</v>
      </c>
      <c r="C2" s="171" t="s">
        <v>402</v>
      </c>
      <c r="D2" s="171" t="s">
        <v>400</v>
      </c>
      <c r="E2" s="171" t="s">
        <v>401</v>
      </c>
      <c r="F2" s="171" t="s">
        <v>272</v>
      </c>
      <c r="G2" s="171" t="s">
        <v>274</v>
      </c>
      <c r="H2" s="171" t="s">
        <v>271</v>
      </c>
      <c r="I2" s="171" t="s">
        <v>273</v>
      </c>
      <c r="J2" s="172" t="s">
        <v>403</v>
      </c>
      <c r="K2" s="172" t="s">
        <v>404</v>
      </c>
      <c r="L2" s="172" t="s">
        <v>405</v>
      </c>
      <c r="M2" s="171" t="s">
        <v>552</v>
      </c>
      <c r="N2" s="171" t="s">
        <v>204</v>
      </c>
      <c r="O2" s="171" t="s">
        <v>566</v>
      </c>
      <c r="P2" s="171" t="s">
        <v>564</v>
      </c>
      <c r="Q2" s="171" t="s">
        <v>565</v>
      </c>
      <c r="R2" s="171" t="s">
        <v>567</v>
      </c>
      <c r="S2" s="171" t="s">
        <v>568</v>
      </c>
      <c r="T2" s="172" t="s">
        <v>571</v>
      </c>
      <c r="U2" s="172" t="s">
        <v>569</v>
      </c>
      <c r="V2" s="172" t="s">
        <v>570</v>
      </c>
      <c r="W2" s="171" t="s">
        <v>572</v>
      </c>
      <c r="X2" s="173" t="s">
        <v>575</v>
      </c>
      <c r="Y2" s="185" t="s">
        <v>573</v>
      </c>
      <c r="Z2" s="185" t="s">
        <v>574</v>
      </c>
      <c r="AA2" s="185" t="s">
        <v>576</v>
      </c>
      <c r="AB2" s="185" t="s">
        <v>577</v>
      </c>
      <c r="AC2" s="186" t="s">
        <v>580</v>
      </c>
      <c r="AD2" s="186" t="s">
        <v>578</v>
      </c>
      <c r="AE2" s="186" t="s">
        <v>579</v>
      </c>
      <c r="AF2" s="179" t="s">
        <v>581</v>
      </c>
      <c r="AG2" s="172" t="s">
        <v>582</v>
      </c>
    </row>
    <row r="3" spans="1:33" ht="162.75" customHeight="1" x14ac:dyDescent="0.25">
      <c r="A3" s="163" t="s">
        <v>275</v>
      </c>
      <c r="B3" s="164" t="s">
        <v>432</v>
      </c>
      <c r="C3" s="165">
        <v>3</v>
      </c>
      <c r="D3" s="165" t="s">
        <v>397</v>
      </c>
      <c r="E3" s="165">
        <v>3</v>
      </c>
      <c r="F3" s="163" t="s">
        <v>584</v>
      </c>
      <c r="G3" s="166">
        <v>4</v>
      </c>
      <c r="H3" s="163" t="s">
        <v>594</v>
      </c>
      <c r="I3" s="165">
        <v>3</v>
      </c>
      <c r="J3" s="167">
        <f>Tabulka2[[#This Row],[Hodnota dopadu - dostupnost]]*Tabulka2[[#This Row],[Hodnota zranitelnosti]]*Tabulka2[[#This Row],[Hodnota hrozby]]</f>
        <v>36</v>
      </c>
      <c r="K3" s="167" t="s">
        <v>397</v>
      </c>
      <c r="L3" s="167">
        <f>Tabulka2[[#This Row],[Hodnota dopadu - integrita]]*Tabulka2[[#This Row],[Hodnota zranitelnosti]]*Tabulka2[[#This Row],[Hodnota hrozby]]</f>
        <v>36</v>
      </c>
      <c r="M3" s="163" t="s">
        <v>634</v>
      </c>
      <c r="N3" s="164" t="s">
        <v>433</v>
      </c>
      <c r="O3" s="168">
        <f>Tabulka2[[#This Row],[Hodnota dopadu - dostupnost]]</f>
        <v>3</v>
      </c>
      <c r="P3" s="168" t="str">
        <f>Tabulka2[[#This Row],[Hodnota dopadu - důvěrnost]]</f>
        <v>Nerelevantní</v>
      </c>
      <c r="Q3" s="168">
        <f>Tabulka2[[#This Row],[Hodnota dopadu - integrita]]</f>
        <v>3</v>
      </c>
      <c r="R3" s="168">
        <v>1</v>
      </c>
      <c r="S3" s="165">
        <v>3</v>
      </c>
      <c r="T3" s="169">
        <f>Tabulka2[[#This Row],[Hodnota dopadu - dostupnost (PO)]]*Tabulka2[[#This Row],[Hodnota zranitelnosti (PO)]]*Tabulka2[[#This Row],[Hodnota hrozby (PO)]]</f>
        <v>9</v>
      </c>
      <c r="U3" s="169" t="s">
        <v>397</v>
      </c>
      <c r="V3" s="169">
        <f>Tabulka2[[#This Row],[Hodnota dopadu - integrita (PO)]]*Tabulka2[[#This Row],[Hodnota zranitelnosti (PO)]]*Tabulka2[[#This Row],[Hodnota hrozby (PO)]]</f>
        <v>9</v>
      </c>
      <c r="W3" s="169"/>
      <c r="X3" s="174"/>
      <c r="Y3" s="113"/>
      <c r="Z3" s="113"/>
      <c r="AA3" s="113"/>
      <c r="AB3" s="113"/>
      <c r="AC3" s="110"/>
      <c r="AD3" s="110"/>
      <c r="AE3" s="110"/>
      <c r="AF3" s="180"/>
      <c r="AG3" s="170" t="s">
        <v>633</v>
      </c>
    </row>
    <row r="4" spans="1:33" ht="120" x14ac:dyDescent="0.25">
      <c r="A4" s="86" t="s">
        <v>276</v>
      </c>
      <c r="B4" s="86" t="s">
        <v>432</v>
      </c>
      <c r="C4" s="88">
        <v>3</v>
      </c>
      <c r="D4" s="88" t="s">
        <v>397</v>
      </c>
      <c r="E4" s="88">
        <v>3</v>
      </c>
      <c r="F4" s="86" t="s">
        <v>585</v>
      </c>
      <c r="G4" s="114">
        <v>4</v>
      </c>
      <c r="H4" s="86" t="s">
        <v>594</v>
      </c>
      <c r="I4" s="88">
        <v>3</v>
      </c>
      <c r="J4" s="115">
        <f>Tabulka2[[#This Row],[Hodnota dopadu - dostupnost]]*Tabulka2[[#This Row],[Hodnota zranitelnosti]]*Tabulka2[[#This Row],[Hodnota hrozby]]</f>
        <v>36</v>
      </c>
      <c r="K4" s="115" t="s">
        <v>397</v>
      </c>
      <c r="L4" s="115">
        <f>Tabulka2[[#This Row],[Hodnota dopadu - integrita]]*Tabulka2[[#This Row],[Hodnota zranitelnosti]]*Tabulka2[[#This Row],[Hodnota hrozby]]</f>
        <v>36</v>
      </c>
      <c r="M4" s="86" t="s">
        <v>634</v>
      </c>
      <c r="N4" s="86" t="s">
        <v>717</v>
      </c>
      <c r="O4" s="88">
        <f>Tabulka2[[#This Row],[Hodnota dopadu - dostupnost]]</f>
        <v>3</v>
      </c>
      <c r="P4" s="88" t="str">
        <f>Tabulka2[[#This Row],[Hodnota dopadu - důvěrnost]]</f>
        <v>Nerelevantní</v>
      </c>
      <c r="Q4" s="88">
        <f>Tabulka2[[#This Row],[Hodnota dopadu - integrita]]</f>
        <v>3</v>
      </c>
      <c r="R4" s="88">
        <v>2</v>
      </c>
      <c r="S4" s="88">
        <v>3</v>
      </c>
      <c r="T4" s="115">
        <f>Tabulka2[[#This Row],[Hodnota dopadu - dostupnost (PO)]]*Tabulka2[[#This Row],[Hodnota zranitelnosti (PO)]]*Tabulka2[[#This Row],[Hodnota hrozby (PO)]]</f>
        <v>18</v>
      </c>
      <c r="U4" s="115" t="s">
        <v>397</v>
      </c>
      <c r="V4" s="115">
        <f>Tabulka2[[#This Row],[Hodnota dopadu - integrita (PO)]]*Tabulka2[[#This Row],[Hodnota zranitelnosti (PO)]]*Tabulka2[[#This Row],[Hodnota hrozby (PO)]]</f>
        <v>18</v>
      </c>
      <c r="W4" s="115"/>
      <c r="X4" s="175"/>
      <c r="Y4" s="116"/>
      <c r="Z4" s="116"/>
      <c r="AA4" s="116"/>
      <c r="AB4" s="116"/>
      <c r="AC4" s="115"/>
      <c r="AD4" s="115"/>
      <c r="AE4" s="115"/>
      <c r="AF4" s="181"/>
      <c r="AG4" s="115"/>
    </row>
    <row r="5" spans="1:33" ht="45" x14ac:dyDescent="0.25">
      <c r="A5" s="106" t="s">
        <v>277</v>
      </c>
      <c r="B5" s="107" t="s">
        <v>434</v>
      </c>
      <c r="C5" s="108">
        <v>3</v>
      </c>
      <c r="D5" s="108" t="s">
        <v>397</v>
      </c>
      <c r="E5" s="108">
        <v>3</v>
      </c>
      <c r="F5" s="106" t="s">
        <v>584</v>
      </c>
      <c r="G5" s="109">
        <v>4</v>
      </c>
      <c r="H5" s="106" t="s">
        <v>594</v>
      </c>
      <c r="I5" s="108">
        <v>3</v>
      </c>
      <c r="J5" s="110">
        <f>Tabulka2[[#This Row],[Hodnota dopadu - dostupnost]]*Tabulka2[[#This Row],[Hodnota zranitelnosti]]*Tabulka2[[#This Row],[Hodnota hrozby]]</f>
        <v>36</v>
      </c>
      <c r="K5" s="110" t="s">
        <v>397</v>
      </c>
      <c r="L5" s="110">
        <f>Tabulka2[[#This Row],[Hodnota dopadu - integrita]]*Tabulka2[[#This Row],[Hodnota zranitelnosti]]*Tabulka2[[#This Row],[Hodnota hrozby]]</f>
        <v>36</v>
      </c>
      <c r="M5" s="106" t="s">
        <v>634</v>
      </c>
      <c r="N5" s="107" t="s">
        <v>623</v>
      </c>
      <c r="O5" s="111">
        <f>Tabulka2[[#This Row],[Hodnota dopadu - dostupnost]]</f>
        <v>3</v>
      </c>
      <c r="P5" s="111" t="str">
        <f>Tabulka2[[#This Row],[Hodnota dopadu - důvěrnost]]</f>
        <v>Nerelevantní</v>
      </c>
      <c r="Q5" s="111">
        <f>Tabulka2[[#This Row],[Hodnota dopadu - integrita]]</f>
        <v>3</v>
      </c>
      <c r="R5" s="111">
        <v>1</v>
      </c>
      <c r="S5" s="108">
        <v>3</v>
      </c>
      <c r="T5" s="112">
        <f>Tabulka2[[#This Row],[Hodnota dopadu - dostupnost (PO)]]*Tabulka2[[#This Row],[Hodnota zranitelnosti (PO)]]*Tabulka2[[#This Row],[Hodnota hrozby (PO)]]</f>
        <v>9</v>
      </c>
      <c r="U5" s="112" t="s">
        <v>397</v>
      </c>
      <c r="V5" s="112">
        <f>Tabulka2[[#This Row],[Hodnota dopadu - integrita (PO)]]*Tabulka2[[#This Row],[Hodnota zranitelnosti (PO)]]*Tabulka2[[#This Row],[Hodnota hrozby (PO)]]</f>
        <v>9</v>
      </c>
      <c r="W5" s="112"/>
      <c r="X5" s="176"/>
      <c r="Y5" s="113"/>
      <c r="Z5" s="113"/>
      <c r="AA5" s="113"/>
      <c r="AB5" s="113"/>
      <c r="AC5" s="110"/>
      <c r="AD5" s="110"/>
      <c r="AE5" s="110"/>
      <c r="AF5" s="182"/>
      <c r="AG5" s="110"/>
    </row>
    <row r="6" spans="1:33" ht="45" x14ac:dyDescent="0.25">
      <c r="A6" s="86" t="s">
        <v>278</v>
      </c>
      <c r="B6" s="86" t="s">
        <v>477</v>
      </c>
      <c r="C6" s="88">
        <v>3</v>
      </c>
      <c r="D6" s="88">
        <v>2</v>
      </c>
      <c r="E6" s="88">
        <v>3</v>
      </c>
      <c r="F6" s="86" t="s">
        <v>586</v>
      </c>
      <c r="G6" s="114">
        <v>4</v>
      </c>
      <c r="H6" s="86" t="s">
        <v>595</v>
      </c>
      <c r="I6" s="114">
        <v>4</v>
      </c>
      <c r="J6" s="117">
        <f>Tabulka2[[#This Row],[Hodnota dopadu - dostupnost]]*Tabulka2[[#This Row],[Hodnota zranitelnosti]]*Tabulka2[[#This Row],[Hodnota hrozby]]</f>
        <v>48</v>
      </c>
      <c r="K6" s="115">
        <f>Tabulka2[[#This Row],[Hodnota dopadu - důvěrnost]]*Tabulka2[[#This Row],[Hodnota zranitelnosti]]*Tabulka2[[#This Row],[Hodnota hrozby]]</f>
        <v>32</v>
      </c>
      <c r="L6" s="117">
        <f>Tabulka2[[#This Row],[Hodnota dopadu - integrita]]*Tabulka2[[#This Row],[Hodnota zranitelnosti]]*Tabulka2[[#This Row],[Hodnota hrozby]]</f>
        <v>48</v>
      </c>
      <c r="M6" s="86" t="s">
        <v>634</v>
      </c>
      <c r="N6" s="86" t="s">
        <v>624</v>
      </c>
      <c r="O6" s="88">
        <f>Tabulka2[[#This Row],[Hodnota dopadu - dostupnost]]</f>
        <v>3</v>
      </c>
      <c r="P6" s="88">
        <f>Tabulka2[[#This Row],[Hodnota dopadu - důvěrnost]]</f>
        <v>2</v>
      </c>
      <c r="Q6" s="88">
        <f>Tabulka2[[#This Row],[Hodnota dopadu - integrita]]</f>
        <v>3</v>
      </c>
      <c r="R6" s="88">
        <v>1</v>
      </c>
      <c r="S6" s="114">
        <v>4</v>
      </c>
      <c r="T6" s="115">
        <f>Tabulka2[[#This Row],[Hodnota dopadu - dostupnost (PO)]]*Tabulka2[[#This Row],[Hodnota zranitelnosti (PO)]]*Tabulka2[[#This Row],[Hodnota hrozby (PO)]]</f>
        <v>12</v>
      </c>
      <c r="U6" s="115">
        <f>Tabulka2[[#This Row],[Hodnota dopadu - důvěrnost (PO)]]*Tabulka2[[#This Row],[Hodnota zranitelnosti (PO)]]*Tabulka2[[#This Row],[Hodnota hrozby (PO)]]</f>
        <v>8</v>
      </c>
      <c r="V6" s="115">
        <f>Tabulka2[[#This Row],[Hodnota dopadu - integrita (PO)]]*Tabulka2[[#This Row],[Hodnota zranitelnosti (PO)]]*Tabulka2[[#This Row],[Hodnota hrozby (PO)]]</f>
        <v>12</v>
      </c>
      <c r="W6" s="115"/>
      <c r="X6" s="175"/>
      <c r="Y6" s="116"/>
      <c r="Z6" s="116"/>
      <c r="AA6" s="116"/>
      <c r="AB6" s="116"/>
      <c r="AC6" s="115"/>
      <c r="AD6" s="115"/>
      <c r="AE6" s="115"/>
      <c r="AF6" s="181"/>
      <c r="AG6" s="115"/>
    </row>
    <row r="7" spans="1:33" ht="60" x14ac:dyDescent="0.25">
      <c r="A7" s="106" t="s">
        <v>279</v>
      </c>
      <c r="B7" s="107" t="s">
        <v>477</v>
      </c>
      <c r="C7" s="108">
        <v>3</v>
      </c>
      <c r="D7" s="108">
        <v>2</v>
      </c>
      <c r="E7" s="108">
        <v>3</v>
      </c>
      <c r="F7" s="107" t="s">
        <v>586</v>
      </c>
      <c r="G7" s="109">
        <v>4</v>
      </c>
      <c r="H7" s="106" t="s">
        <v>596</v>
      </c>
      <c r="I7" s="108">
        <v>2</v>
      </c>
      <c r="J7" s="110">
        <f>Tabulka2[[#This Row],[Hodnota dopadu - dostupnost]]*Tabulka2[[#This Row],[Hodnota zranitelnosti]]*Tabulka2[[#This Row],[Hodnota hrozby]]</f>
        <v>24</v>
      </c>
      <c r="K7" s="110">
        <f>Tabulka2[[#This Row],[Hodnota dopadu - důvěrnost]]*Tabulka2[[#This Row],[Hodnota zranitelnosti]]*Tabulka2[[#This Row],[Hodnota hrozby]]</f>
        <v>16</v>
      </c>
      <c r="L7" s="110">
        <f>Tabulka2[[#This Row],[Hodnota dopadu - integrita]]*Tabulka2[[#This Row],[Hodnota zranitelnosti]]*Tabulka2[[#This Row],[Hodnota hrozby]]</f>
        <v>24</v>
      </c>
      <c r="M7" s="106" t="s">
        <v>634</v>
      </c>
      <c r="N7" s="107" t="s">
        <v>625</v>
      </c>
      <c r="O7" s="111">
        <f>Tabulka2[[#This Row],[Hodnota dopadu - dostupnost]]</f>
        <v>3</v>
      </c>
      <c r="P7" s="111">
        <f>Tabulka2[[#This Row],[Hodnota dopadu - důvěrnost]]</f>
        <v>2</v>
      </c>
      <c r="Q7" s="111">
        <f>Tabulka2[[#This Row],[Hodnota dopadu - integrita]]</f>
        <v>3</v>
      </c>
      <c r="R7" s="111">
        <v>2</v>
      </c>
      <c r="S7" s="108">
        <v>2</v>
      </c>
      <c r="T7" s="112">
        <f>Tabulka2[[#This Row],[Hodnota dopadu - dostupnost (PO)]]*Tabulka2[[#This Row],[Hodnota zranitelnosti (PO)]]*Tabulka2[[#This Row],[Hodnota hrozby (PO)]]</f>
        <v>12</v>
      </c>
      <c r="U7" s="112">
        <f>Tabulka2[[#This Row],[Hodnota dopadu - důvěrnost (PO)]]*Tabulka2[[#This Row],[Hodnota zranitelnosti (PO)]]*Tabulka2[[#This Row],[Hodnota hrozby (PO)]]</f>
        <v>8</v>
      </c>
      <c r="V7" s="112">
        <f>Tabulka2[[#This Row],[Hodnota dopadu - integrita (PO)]]*Tabulka2[[#This Row],[Hodnota zranitelnosti (PO)]]*Tabulka2[[#This Row],[Hodnota hrozby (PO)]]</f>
        <v>12</v>
      </c>
      <c r="W7" s="112"/>
      <c r="X7" s="176"/>
      <c r="Y7" s="113"/>
      <c r="Z7" s="113"/>
      <c r="AA7" s="113"/>
      <c r="AB7" s="113"/>
      <c r="AC7" s="110"/>
      <c r="AD7" s="110"/>
      <c r="AE7" s="110"/>
      <c r="AF7" s="182"/>
      <c r="AG7" s="110"/>
    </row>
    <row r="8" spans="1:33" ht="45" x14ac:dyDescent="0.25">
      <c r="A8" s="118" t="s">
        <v>280</v>
      </c>
      <c r="B8" s="118" t="s">
        <v>435</v>
      </c>
      <c r="C8" s="119">
        <v>2</v>
      </c>
      <c r="D8" s="119" t="s">
        <v>397</v>
      </c>
      <c r="E8" s="119">
        <v>3</v>
      </c>
      <c r="F8" s="118" t="s">
        <v>584</v>
      </c>
      <c r="G8" s="120">
        <v>4</v>
      </c>
      <c r="H8" s="118" t="s">
        <v>594</v>
      </c>
      <c r="I8" s="119">
        <v>3</v>
      </c>
      <c r="J8" s="121">
        <f>Tabulka2[[#This Row],[Hodnota dopadu - dostupnost]]*Tabulka2[[#This Row],[Hodnota zranitelnosti]]*Tabulka2[[#This Row],[Hodnota hrozby]]</f>
        <v>24</v>
      </c>
      <c r="K8" s="121" t="s">
        <v>397</v>
      </c>
      <c r="L8" s="121">
        <f>Tabulka2[[#This Row],[Hodnota dopadu - integrita]]*Tabulka2[[#This Row],[Hodnota zranitelnosti]]*Tabulka2[[#This Row],[Hodnota hrozby]]</f>
        <v>36</v>
      </c>
      <c r="M8" s="118" t="s">
        <v>634</v>
      </c>
      <c r="N8" s="118"/>
      <c r="O8" s="119">
        <f>Tabulka2[[#This Row],[Hodnota dopadu - dostupnost]]</f>
        <v>2</v>
      </c>
      <c r="P8" s="119" t="str">
        <f>Tabulka2[[#This Row],[Hodnota dopadu - důvěrnost]]</f>
        <v>Nerelevantní</v>
      </c>
      <c r="Q8" s="119">
        <f>Tabulka2[[#This Row],[Hodnota dopadu - integrita]]</f>
        <v>3</v>
      </c>
      <c r="R8" s="119">
        <v>2</v>
      </c>
      <c r="S8" s="119">
        <v>3</v>
      </c>
      <c r="T8" s="121">
        <f>Tabulka2[[#This Row],[Hodnota dopadu - dostupnost (PO)]]*Tabulka2[[#This Row],[Hodnota zranitelnosti (PO)]]*Tabulka2[[#This Row],[Hodnota hrozby (PO)]]</f>
        <v>12</v>
      </c>
      <c r="U8" s="121" t="s">
        <v>397</v>
      </c>
      <c r="V8" s="121">
        <f>Tabulka2[[#This Row],[Hodnota dopadu - integrita (PO)]]*Tabulka2[[#This Row],[Hodnota zranitelnosti (PO)]]*Tabulka2[[#This Row],[Hodnota hrozby (PO)]]</f>
        <v>18</v>
      </c>
      <c r="W8" s="121"/>
      <c r="X8" s="177">
        <f>Tabulka2[[#This Row],[Hodnota dopadu - dostupnost]]</f>
        <v>2</v>
      </c>
      <c r="Y8" s="122" t="str">
        <f>Tabulka2[[#This Row],[Hodnota dopadu - důvěrnost]]</f>
        <v>Nerelevantní</v>
      </c>
      <c r="Z8" s="122">
        <f>Tabulka2[[#This Row],[Hodnota dopadu - integrita]]</f>
        <v>3</v>
      </c>
      <c r="AA8" s="123">
        <v>2</v>
      </c>
      <c r="AB8" s="120">
        <v>4</v>
      </c>
      <c r="AC8" s="124">
        <f>X8*AA8*AB8</f>
        <v>16</v>
      </c>
      <c r="AD8" s="124" t="s">
        <v>397</v>
      </c>
      <c r="AE8" s="124">
        <f>Z8*AA8*AB8</f>
        <v>24</v>
      </c>
      <c r="AF8" s="183" t="s">
        <v>685</v>
      </c>
      <c r="AG8" s="121"/>
    </row>
    <row r="9" spans="1:33" ht="45" x14ac:dyDescent="0.25">
      <c r="A9" s="106" t="s">
        <v>281</v>
      </c>
      <c r="B9" s="107" t="s">
        <v>436</v>
      </c>
      <c r="C9" s="108">
        <v>3</v>
      </c>
      <c r="D9" s="108" t="s">
        <v>397</v>
      </c>
      <c r="E9" s="108">
        <v>3</v>
      </c>
      <c r="F9" s="107" t="s">
        <v>585</v>
      </c>
      <c r="G9" s="126">
        <v>4</v>
      </c>
      <c r="H9" s="107" t="s">
        <v>594</v>
      </c>
      <c r="I9" s="108">
        <v>3</v>
      </c>
      <c r="J9" s="110">
        <f>Tabulka2[[#This Row],[Hodnota dopadu - dostupnost]]*Tabulka2[[#This Row],[Hodnota zranitelnosti]]*Tabulka2[[#This Row],[Hodnota hrozby]]</f>
        <v>36</v>
      </c>
      <c r="K9" s="110" t="s">
        <v>397</v>
      </c>
      <c r="L9" s="110">
        <f>Tabulka2[[#This Row],[Hodnota dopadu - integrita]]*Tabulka2[[#This Row],[Hodnota zranitelnosti]]*Tabulka2[[#This Row],[Hodnota hrozby]]</f>
        <v>36</v>
      </c>
      <c r="M9" s="106" t="s">
        <v>634</v>
      </c>
      <c r="N9" s="107" t="s">
        <v>626</v>
      </c>
      <c r="O9" s="111">
        <f>Tabulka2[[#This Row],[Hodnota dopadu - dostupnost]]</f>
        <v>3</v>
      </c>
      <c r="P9" s="111" t="str">
        <f>Tabulka2[[#This Row],[Hodnota dopadu - důvěrnost]]</f>
        <v>Nerelevantní</v>
      </c>
      <c r="Q9" s="111">
        <f>Tabulka2[[#This Row],[Hodnota dopadu - integrita]]</f>
        <v>3</v>
      </c>
      <c r="R9" s="111">
        <v>2</v>
      </c>
      <c r="S9" s="108">
        <v>3</v>
      </c>
      <c r="T9" s="112">
        <f>Tabulka2[[#This Row],[Hodnota dopadu - dostupnost (PO)]]*Tabulka2[[#This Row],[Hodnota zranitelnosti (PO)]]*Tabulka2[[#This Row],[Hodnota hrozby (PO)]]</f>
        <v>18</v>
      </c>
      <c r="U9" s="112" t="s">
        <v>397</v>
      </c>
      <c r="V9" s="112">
        <f>Tabulka2[[#This Row],[Hodnota dopadu - integrita (PO)]]*Tabulka2[[#This Row],[Hodnota zranitelnosti (PO)]]*Tabulka2[[#This Row],[Hodnota hrozby (PO)]]</f>
        <v>18</v>
      </c>
      <c r="W9" s="112"/>
      <c r="X9" s="176"/>
      <c r="Y9" s="113"/>
      <c r="Z9" s="113"/>
      <c r="AA9" s="113"/>
      <c r="AB9" s="113"/>
      <c r="AC9" s="110"/>
      <c r="AD9" s="110"/>
      <c r="AE9" s="110"/>
      <c r="AF9" s="182"/>
      <c r="AG9" s="110"/>
    </row>
    <row r="10" spans="1:33" ht="60" x14ac:dyDescent="0.25">
      <c r="A10" s="86" t="s">
        <v>282</v>
      </c>
      <c r="B10" s="86" t="s">
        <v>436</v>
      </c>
      <c r="C10" s="88">
        <v>3</v>
      </c>
      <c r="D10" s="88">
        <v>2</v>
      </c>
      <c r="E10" s="88">
        <v>3</v>
      </c>
      <c r="F10" s="86" t="s">
        <v>586</v>
      </c>
      <c r="G10" s="114">
        <v>4</v>
      </c>
      <c r="H10" s="86" t="s">
        <v>595</v>
      </c>
      <c r="I10" s="114">
        <v>4</v>
      </c>
      <c r="J10" s="117">
        <f>Tabulka2[[#This Row],[Hodnota dopadu - dostupnost]]*Tabulka2[[#This Row],[Hodnota zranitelnosti]]*Tabulka2[[#This Row],[Hodnota hrozby]]</f>
        <v>48</v>
      </c>
      <c r="K10" s="115">
        <f>Tabulka2[[#This Row],[Hodnota dopadu - důvěrnost]]*Tabulka2[[#This Row],[Hodnota zranitelnosti]]*Tabulka2[[#This Row],[Hodnota hrozby]]</f>
        <v>32</v>
      </c>
      <c r="L10" s="117">
        <f>Tabulka2[[#This Row],[Hodnota dopadu - integrita]]*Tabulka2[[#This Row],[Hodnota zranitelnosti]]*Tabulka2[[#This Row],[Hodnota hrozby]]</f>
        <v>48</v>
      </c>
      <c r="M10" s="86" t="s">
        <v>634</v>
      </c>
      <c r="N10" s="86" t="s">
        <v>723</v>
      </c>
      <c r="O10" s="88">
        <f>Tabulka2[[#This Row],[Hodnota dopadu - dostupnost]]</f>
        <v>3</v>
      </c>
      <c r="P10" s="88">
        <f>Tabulka2[[#This Row],[Hodnota dopadu - důvěrnost]]</f>
        <v>2</v>
      </c>
      <c r="Q10" s="88">
        <f>Tabulka2[[#This Row],[Hodnota dopadu - integrita]]</f>
        <v>3</v>
      </c>
      <c r="R10" s="88">
        <v>2</v>
      </c>
      <c r="S10" s="114">
        <v>4</v>
      </c>
      <c r="T10" s="115">
        <f>Tabulka2[[#This Row],[Hodnota dopadu - dostupnost (PO)]]*Tabulka2[[#This Row],[Hodnota zranitelnosti (PO)]]*Tabulka2[[#This Row],[Hodnota hrozby (PO)]]</f>
        <v>24</v>
      </c>
      <c r="U10" s="115">
        <f>Tabulka2[[#This Row],[Hodnota dopadu - důvěrnost (PO)]]*Tabulka2[[#This Row],[Hodnota zranitelnosti (PO)]]*Tabulka2[[#This Row],[Hodnota hrozby (PO)]]</f>
        <v>16</v>
      </c>
      <c r="V10" s="115">
        <f>Tabulka2[[#This Row],[Hodnota dopadu - integrita (PO)]]*Tabulka2[[#This Row],[Hodnota zranitelnosti (PO)]]*Tabulka2[[#This Row],[Hodnota hrozby (PO)]]</f>
        <v>24</v>
      </c>
      <c r="W10" s="115"/>
      <c r="X10" s="175"/>
      <c r="Y10" s="116"/>
      <c r="Z10" s="116"/>
      <c r="AA10" s="116"/>
      <c r="AB10" s="116"/>
      <c r="AC10" s="115"/>
      <c r="AD10" s="115"/>
      <c r="AE10" s="115"/>
      <c r="AF10" s="181"/>
      <c r="AG10" s="115"/>
    </row>
    <row r="11" spans="1:33" ht="45" x14ac:dyDescent="0.25">
      <c r="A11" s="106" t="s">
        <v>283</v>
      </c>
      <c r="B11" s="107" t="s">
        <v>436</v>
      </c>
      <c r="C11" s="108">
        <v>3</v>
      </c>
      <c r="D11" s="108">
        <v>2</v>
      </c>
      <c r="E11" s="108">
        <v>3</v>
      </c>
      <c r="F11" s="107" t="s">
        <v>586</v>
      </c>
      <c r="G11" s="109">
        <v>4</v>
      </c>
      <c r="H11" s="106" t="s">
        <v>596</v>
      </c>
      <c r="I11" s="108">
        <v>2</v>
      </c>
      <c r="J11" s="110">
        <f>Tabulka2[[#This Row],[Hodnota dopadu - dostupnost]]*Tabulka2[[#This Row],[Hodnota zranitelnosti]]*Tabulka2[[#This Row],[Hodnota hrozby]]</f>
        <v>24</v>
      </c>
      <c r="K11" s="110">
        <f>Tabulka2[[#This Row],[Hodnota dopadu - důvěrnost]]*Tabulka2[[#This Row],[Hodnota zranitelnosti]]*Tabulka2[[#This Row],[Hodnota hrozby]]</f>
        <v>16</v>
      </c>
      <c r="L11" s="110">
        <f>Tabulka2[[#This Row],[Hodnota dopadu - integrita]]*Tabulka2[[#This Row],[Hodnota zranitelnosti]]*Tabulka2[[#This Row],[Hodnota hrozby]]</f>
        <v>24</v>
      </c>
      <c r="M11" s="106" t="s">
        <v>634</v>
      </c>
      <c r="N11" s="107"/>
      <c r="O11" s="111">
        <f>Tabulka2[[#This Row],[Hodnota dopadu - dostupnost]]</f>
        <v>3</v>
      </c>
      <c r="P11" s="111">
        <f>Tabulka2[[#This Row],[Hodnota dopadu - důvěrnost]]</f>
        <v>2</v>
      </c>
      <c r="Q11" s="111">
        <f>Tabulka2[[#This Row],[Hodnota dopadu - integrita]]</f>
        <v>3</v>
      </c>
      <c r="R11" s="111">
        <v>2</v>
      </c>
      <c r="S11" s="108">
        <v>2</v>
      </c>
      <c r="T11" s="112">
        <f>Tabulka2[[#This Row],[Hodnota dopadu - dostupnost (PO)]]*Tabulka2[[#This Row],[Hodnota zranitelnosti (PO)]]*Tabulka2[[#This Row],[Hodnota hrozby (PO)]]</f>
        <v>12</v>
      </c>
      <c r="U11" s="112">
        <f>Tabulka2[[#This Row],[Hodnota dopadu - důvěrnost (PO)]]*Tabulka2[[#This Row],[Hodnota zranitelnosti (PO)]]*Tabulka2[[#This Row],[Hodnota hrozby (PO)]]</f>
        <v>8</v>
      </c>
      <c r="V11" s="112">
        <f>Tabulka2[[#This Row],[Hodnota dopadu - integrita (PO)]]*Tabulka2[[#This Row],[Hodnota zranitelnosti (PO)]]*Tabulka2[[#This Row],[Hodnota hrozby (PO)]]</f>
        <v>12</v>
      </c>
      <c r="W11" s="112"/>
      <c r="X11" s="176"/>
      <c r="Y11" s="113"/>
      <c r="Z11" s="113"/>
      <c r="AA11" s="113"/>
      <c r="AB11" s="113"/>
      <c r="AC11" s="110"/>
      <c r="AD11" s="110"/>
      <c r="AE11" s="110"/>
      <c r="AF11" s="182"/>
      <c r="AG11" s="110"/>
    </row>
    <row r="12" spans="1:33" ht="60" x14ac:dyDescent="0.25">
      <c r="A12" s="86" t="s">
        <v>284</v>
      </c>
      <c r="B12" s="86" t="s">
        <v>478</v>
      </c>
      <c r="C12" s="88">
        <v>2</v>
      </c>
      <c r="D12" s="88">
        <v>1</v>
      </c>
      <c r="E12" s="88">
        <v>3</v>
      </c>
      <c r="F12" s="86" t="s">
        <v>586</v>
      </c>
      <c r="G12" s="114">
        <v>4</v>
      </c>
      <c r="H12" s="86" t="s">
        <v>595</v>
      </c>
      <c r="I12" s="114">
        <v>4</v>
      </c>
      <c r="J12" s="115">
        <f>Tabulka2[[#This Row],[Hodnota dopadu - dostupnost]]*Tabulka2[[#This Row],[Hodnota zranitelnosti]]*Tabulka2[[#This Row],[Hodnota hrozby]]</f>
        <v>32</v>
      </c>
      <c r="K12" s="115">
        <f>Tabulka2[[#This Row],[Hodnota dopadu - důvěrnost]]*Tabulka2[[#This Row],[Hodnota zranitelnosti]]*Tabulka2[[#This Row],[Hodnota hrozby]]</f>
        <v>16</v>
      </c>
      <c r="L12" s="117">
        <f>Tabulka2[[#This Row],[Hodnota dopadu - integrita]]*Tabulka2[[#This Row],[Hodnota zranitelnosti]]*Tabulka2[[#This Row],[Hodnota hrozby]]</f>
        <v>48</v>
      </c>
      <c r="M12" s="86" t="s">
        <v>634</v>
      </c>
      <c r="N12" s="86" t="s">
        <v>724</v>
      </c>
      <c r="O12" s="88">
        <f>Tabulka2[[#This Row],[Hodnota dopadu - dostupnost]]</f>
        <v>2</v>
      </c>
      <c r="P12" s="88">
        <f>Tabulka2[[#This Row],[Hodnota dopadu - důvěrnost]]</f>
        <v>1</v>
      </c>
      <c r="Q12" s="88">
        <f>Tabulka2[[#This Row],[Hodnota dopadu - integrita]]</f>
        <v>3</v>
      </c>
      <c r="R12" s="88">
        <v>2</v>
      </c>
      <c r="S12" s="114">
        <v>4</v>
      </c>
      <c r="T12" s="115">
        <f>Tabulka2[[#This Row],[Hodnota dopadu - dostupnost (PO)]]*Tabulka2[[#This Row],[Hodnota zranitelnosti (PO)]]*Tabulka2[[#This Row],[Hodnota hrozby (PO)]]</f>
        <v>16</v>
      </c>
      <c r="U12" s="115">
        <f>Tabulka2[[#This Row],[Hodnota dopadu - důvěrnost (PO)]]*Tabulka2[[#This Row],[Hodnota zranitelnosti (PO)]]*Tabulka2[[#This Row],[Hodnota hrozby (PO)]]</f>
        <v>8</v>
      </c>
      <c r="V12" s="115">
        <f>Tabulka2[[#This Row],[Hodnota dopadu - integrita (PO)]]*Tabulka2[[#This Row],[Hodnota zranitelnosti (PO)]]*Tabulka2[[#This Row],[Hodnota hrozby (PO)]]</f>
        <v>24</v>
      </c>
      <c r="W12" s="115"/>
      <c r="X12" s="175"/>
      <c r="Y12" s="116"/>
      <c r="Z12" s="116"/>
      <c r="AA12" s="116"/>
      <c r="AB12" s="116"/>
      <c r="AC12" s="115"/>
      <c r="AD12" s="115"/>
      <c r="AE12" s="115"/>
      <c r="AF12" s="181"/>
      <c r="AG12" s="115"/>
    </row>
    <row r="13" spans="1:33" ht="45" x14ac:dyDescent="0.25">
      <c r="A13" s="106" t="s">
        <v>285</v>
      </c>
      <c r="B13" s="107" t="s">
        <v>478</v>
      </c>
      <c r="C13" s="111">
        <v>2</v>
      </c>
      <c r="D13" s="111">
        <v>1</v>
      </c>
      <c r="E13" s="111">
        <v>3</v>
      </c>
      <c r="F13" s="107" t="s">
        <v>586</v>
      </c>
      <c r="G13" s="109">
        <v>4</v>
      </c>
      <c r="H13" s="106" t="s">
        <v>596</v>
      </c>
      <c r="I13" s="108">
        <v>2</v>
      </c>
      <c r="J13" s="110">
        <f>Tabulka2[[#This Row],[Hodnota dopadu - dostupnost]]*Tabulka2[[#This Row],[Hodnota zranitelnosti]]*Tabulka2[[#This Row],[Hodnota hrozby]]</f>
        <v>16</v>
      </c>
      <c r="K13" s="110">
        <f>Tabulka2[[#This Row],[Hodnota dopadu - důvěrnost]]*Tabulka2[[#This Row],[Hodnota zranitelnosti]]*Tabulka2[[#This Row],[Hodnota hrozby]]</f>
        <v>8</v>
      </c>
      <c r="L13" s="110">
        <f>Tabulka2[[#This Row],[Hodnota dopadu - integrita]]*Tabulka2[[#This Row],[Hodnota zranitelnosti]]*Tabulka2[[#This Row],[Hodnota hrozby]]</f>
        <v>24</v>
      </c>
      <c r="M13" s="106" t="s">
        <v>634</v>
      </c>
      <c r="N13" s="107"/>
      <c r="O13" s="111">
        <f>Tabulka2[[#This Row],[Hodnota dopadu - dostupnost]]</f>
        <v>2</v>
      </c>
      <c r="P13" s="111">
        <f>Tabulka2[[#This Row],[Hodnota dopadu - důvěrnost]]</f>
        <v>1</v>
      </c>
      <c r="Q13" s="111">
        <f>Tabulka2[[#This Row],[Hodnota dopadu - integrita]]</f>
        <v>3</v>
      </c>
      <c r="R13" s="111">
        <v>2</v>
      </c>
      <c r="S13" s="108">
        <v>2</v>
      </c>
      <c r="T13" s="112">
        <f>Tabulka2[[#This Row],[Hodnota dopadu - dostupnost (PO)]]*Tabulka2[[#This Row],[Hodnota zranitelnosti (PO)]]*Tabulka2[[#This Row],[Hodnota hrozby (PO)]]</f>
        <v>8</v>
      </c>
      <c r="U13" s="112">
        <f>Tabulka2[[#This Row],[Hodnota dopadu - důvěrnost (PO)]]*Tabulka2[[#This Row],[Hodnota zranitelnosti (PO)]]*Tabulka2[[#This Row],[Hodnota hrozby (PO)]]</f>
        <v>4</v>
      </c>
      <c r="V13" s="112">
        <f>Tabulka2[[#This Row],[Hodnota dopadu - integrita (PO)]]*Tabulka2[[#This Row],[Hodnota zranitelnosti (PO)]]*Tabulka2[[#This Row],[Hodnota hrozby (PO)]]</f>
        <v>12</v>
      </c>
      <c r="W13" s="112"/>
      <c r="X13" s="176"/>
      <c r="Y13" s="113"/>
      <c r="Z13" s="113"/>
      <c r="AA13" s="113"/>
      <c r="AB13" s="113"/>
      <c r="AC13" s="110"/>
      <c r="AD13" s="110"/>
      <c r="AE13" s="110"/>
      <c r="AF13" s="182"/>
      <c r="AG13" s="110"/>
    </row>
    <row r="14" spans="1:33" ht="45" x14ac:dyDescent="0.25">
      <c r="A14" s="86" t="s">
        <v>286</v>
      </c>
      <c r="B14" s="86" t="s">
        <v>479</v>
      </c>
      <c r="C14" s="88">
        <v>3</v>
      </c>
      <c r="D14" s="88">
        <v>2</v>
      </c>
      <c r="E14" s="88">
        <v>3</v>
      </c>
      <c r="F14" s="86" t="s">
        <v>584</v>
      </c>
      <c r="G14" s="88">
        <v>3</v>
      </c>
      <c r="H14" s="86" t="s">
        <v>595</v>
      </c>
      <c r="I14" s="114">
        <v>4</v>
      </c>
      <c r="J14" s="115">
        <f>Tabulka2[[#This Row],[Hodnota dopadu - dostupnost]]*Tabulka2[[#This Row],[Hodnota zranitelnosti]]*Tabulka2[[#This Row],[Hodnota hrozby]]</f>
        <v>36</v>
      </c>
      <c r="K14" s="115">
        <f>Tabulka2[[#This Row],[Hodnota dopadu - důvěrnost]]*Tabulka2[[#This Row],[Hodnota zranitelnosti]]*Tabulka2[[#This Row],[Hodnota hrozby]]</f>
        <v>24</v>
      </c>
      <c r="L14" s="115">
        <f>Tabulka2[[#This Row],[Hodnota dopadu - integrita]]*Tabulka2[[#This Row],[Hodnota zranitelnosti]]*Tabulka2[[#This Row],[Hodnota hrozby]]</f>
        <v>36</v>
      </c>
      <c r="M14" s="86" t="s">
        <v>634</v>
      </c>
      <c r="N14" s="86" t="s">
        <v>437</v>
      </c>
      <c r="O14" s="88">
        <f>Tabulka2[[#This Row],[Hodnota dopadu - dostupnost]]</f>
        <v>3</v>
      </c>
      <c r="P14" s="88">
        <f>Tabulka2[[#This Row],[Hodnota dopadu - důvěrnost]]</f>
        <v>2</v>
      </c>
      <c r="Q14" s="88">
        <f>Tabulka2[[#This Row],[Hodnota dopadu - integrita]]</f>
        <v>3</v>
      </c>
      <c r="R14" s="88">
        <v>1</v>
      </c>
      <c r="S14" s="114">
        <v>4</v>
      </c>
      <c r="T14" s="115">
        <f>Tabulka2[[#This Row],[Hodnota dopadu - dostupnost (PO)]]*Tabulka2[[#This Row],[Hodnota zranitelnosti (PO)]]*Tabulka2[[#This Row],[Hodnota hrozby (PO)]]</f>
        <v>12</v>
      </c>
      <c r="U14" s="115">
        <f>Tabulka2[[#This Row],[Hodnota dopadu - důvěrnost (PO)]]*Tabulka2[[#This Row],[Hodnota zranitelnosti (PO)]]*Tabulka2[[#This Row],[Hodnota hrozby (PO)]]</f>
        <v>8</v>
      </c>
      <c r="V14" s="115">
        <f>Tabulka2[[#This Row],[Hodnota dopadu - integrita (PO)]]*Tabulka2[[#This Row],[Hodnota zranitelnosti (PO)]]*Tabulka2[[#This Row],[Hodnota hrozby (PO)]]</f>
        <v>12</v>
      </c>
      <c r="W14" s="115"/>
      <c r="X14" s="175"/>
      <c r="Y14" s="116"/>
      <c r="Z14" s="116"/>
      <c r="AA14" s="116"/>
      <c r="AB14" s="116"/>
      <c r="AC14" s="115"/>
      <c r="AD14" s="115"/>
      <c r="AE14" s="115"/>
      <c r="AF14" s="181"/>
      <c r="AG14" s="115"/>
    </row>
    <row r="15" spans="1:33" ht="45" x14ac:dyDescent="0.25">
      <c r="A15" s="106" t="s">
        <v>287</v>
      </c>
      <c r="B15" s="107" t="s">
        <v>480</v>
      </c>
      <c r="C15" s="108">
        <v>3</v>
      </c>
      <c r="D15" s="108">
        <v>2</v>
      </c>
      <c r="E15" s="108">
        <v>3</v>
      </c>
      <c r="F15" s="107" t="s">
        <v>584</v>
      </c>
      <c r="G15" s="108">
        <v>3</v>
      </c>
      <c r="H15" s="107" t="s">
        <v>595</v>
      </c>
      <c r="I15" s="109">
        <v>4</v>
      </c>
      <c r="J15" s="110">
        <f>Tabulka2[[#This Row],[Hodnota dopadu - dostupnost]]*Tabulka2[[#This Row],[Hodnota zranitelnosti]]*Tabulka2[[#This Row],[Hodnota hrozby]]</f>
        <v>36</v>
      </c>
      <c r="K15" s="110">
        <f>Tabulka2[[#This Row],[Hodnota dopadu - důvěrnost]]*Tabulka2[[#This Row],[Hodnota zranitelnosti]]*Tabulka2[[#This Row],[Hodnota hrozby]]</f>
        <v>24</v>
      </c>
      <c r="L15" s="110">
        <f>Tabulka2[[#This Row],[Hodnota dopadu - integrita]]*Tabulka2[[#This Row],[Hodnota zranitelnosti]]*Tabulka2[[#This Row],[Hodnota hrozby]]</f>
        <v>36</v>
      </c>
      <c r="M15" s="106" t="s">
        <v>634</v>
      </c>
      <c r="N15" s="107" t="s">
        <v>437</v>
      </c>
      <c r="O15" s="111">
        <f>Tabulka2[[#This Row],[Hodnota dopadu - dostupnost]]</f>
        <v>3</v>
      </c>
      <c r="P15" s="111">
        <f>Tabulka2[[#This Row],[Hodnota dopadu - důvěrnost]]</f>
        <v>2</v>
      </c>
      <c r="Q15" s="111">
        <f>Tabulka2[[#This Row],[Hodnota dopadu - integrita]]</f>
        <v>3</v>
      </c>
      <c r="R15" s="111">
        <v>1</v>
      </c>
      <c r="S15" s="109">
        <v>4</v>
      </c>
      <c r="T15" s="112">
        <f>Tabulka2[[#This Row],[Hodnota dopadu - dostupnost (PO)]]*Tabulka2[[#This Row],[Hodnota zranitelnosti (PO)]]*Tabulka2[[#This Row],[Hodnota hrozby (PO)]]</f>
        <v>12</v>
      </c>
      <c r="U15" s="112">
        <f>Tabulka2[[#This Row],[Hodnota dopadu - důvěrnost (PO)]]*Tabulka2[[#This Row],[Hodnota zranitelnosti (PO)]]*Tabulka2[[#This Row],[Hodnota hrozby (PO)]]</f>
        <v>8</v>
      </c>
      <c r="V15" s="112">
        <f>Tabulka2[[#This Row],[Hodnota dopadu - integrita (PO)]]*Tabulka2[[#This Row],[Hodnota zranitelnosti (PO)]]*Tabulka2[[#This Row],[Hodnota hrozby (PO)]]</f>
        <v>12</v>
      </c>
      <c r="W15" s="112"/>
      <c r="X15" s="176"/>
      <c r="Y15" s="113"/>
      <c r="Z15" s="113"/>
      <c r="AA15" s="113"/>
      <c r="AB15" s="113"/>
      <c r="AC15" s="110"/>
      <c r="AD15" s="110"/>
      <c r="AE15" s="110"/>
      <c r="AF15" s="182"/>
      <c r="AG15" s="110"/>
    </row>
    <row r="16" spans="1:33" ht="45" x14ac:dyDescent="0.25">
      <c r="A16" s="86" t="s">
        <v>288</v>
      </c>
      <c r="B16" s="86" t="s">
        <v>481</v>
      </c>
      <c r="C16" s="88">
        <v>2</v>
      </c>
      <c r="D16" s="88">
        <v>1</v>
      </c>
      <c r="E16" s="88">
        <v>3</v>
      </c>
      <c r="F16" s="86" t="s">
        <v>584</v>
      </c>
      <c r="G16" s="88">
        <v>3</v>
      </c>
      <c r="H16" s="86" t="s">
        <v>595</v>
      </c>
      <c r="I16" s="114">
        <v>4</v>
      </c>
      <c r="J16" s="115">
        <f>Tabulka2[[#This Row],[Hodnota dopadu - dostupnost]]*Tabulka2[[#This Row],[Hodnota zranitelnosti]]*Tabulka2[[#This Row],[Hodnota hrozby]]</f>
        <v>24</v>
      </c>
      <c r="K16" s="115">
        <f>Tabulka2[[#This Row],[Hodnota dopadu - důvěrnost]]*Tabulka2[[#This Row],[Hodnota zranitelnosti]]*Tabulka2[[#This Row],[Hodnota hrozby]]</f>
        <v>12</v>
      </c>
      <c r="L16" s="115">
        <f>Tabulka2[[#This Row],[Hodnota dopadu - integrita]]*Tabulka2[[#This Row],[Hodnota zranitelnosti]]*Tabulka2[[#This Row],[Hodnota hrozby]]</f>
        <v>36</v>
      </c>
      <c r="M16" s="86" t="s">
        <v>634</v>
      </c>
      <c r="N16" s="86" t="s">
        <v>437</v>
      </c>
      <c r="O16" s="88">
        <f>Tabulka2[[#This Row],[Hodnota dopadu - dostupnost]]</f>
        <v>2</v>
      </c>
      <c r="P16" s="88">
        <f>Tabulka2[[#This Row],[Hodnota dopadu - důvěrnost]]</f>
        <v>1</v>
      </c>
      <c r="Q16" s="88">
        <f>Tabulka2[[#This Row],[Hodnota dopadu - integrita]]</f>
        <v>3</v>
      </c>
      <c r="R16" s="88">
        <v>1</v>
      </c>
      <c r="S16" s="114">
        <v>4</v>
      </c>
      <c r="T16" s="115">
        <f>Tabulka2[[#This Row],[Hodnota dopadu - dostupnost (PO)]]*Tabulka2[[#This Row],[Hodnota zranitelnosti (PO)]]*Tabulka2[[#This Row],[Hodnota hrozby (PO)]]</f>
        <v>8</v>
      </c>
      <c r="U16" s="115">
        <f>Tabulka2[[#This Row],[Hodnota dopadu - důvěrnost (PO)]]*Tabulka2[[#This Row],[Hodnota zranitelnosti (PO)]]*Tabulka2[[#This Row],[Hodnota hrozby (PO)]]</f>
        <v>4</v>
      </c>
      <c r="V16" s="115">
        <f>Tabulka2[[#This Row],[Hodnota dopadu - integrita (PO)]]*Tabulka2[[#This Row],[Hodnota zranitelnosti (PO)]]*Tabulka2[[#This Row],[Hodnota hrozby (PO)]]</f>
        <v>12</v>
      </c>
      <c r="W16" s="115"/>
      <c r="X16" s="175"/>
      <c r="Y16" s="116"/>
      <c r="Z16" s="116"/>
      <c r="AA16" s="116"/>
      <c r="AB16" s="116"/>
      <c r="AC16" s="115"/>
      <c r="AD16" s="115"/>
      <c r="AE16" s="115"/>
      <c r="AF16" s="181"/>
      <c r="AG16" s="115"/>
    </row>
    <row r="17" spans="1:33" ht="45" x14ac:dyDescent="0.25">
      <c r="A17" s="106" t="s">
        <v>289</v>
      </c>
      <c r="B17" s="107" t="s">
        <v>479</v>
      </c>
      <c r="C17" s="111">
        <v>3</v>
      </c>
      <c r="D17" s="108" t="s">
        <v>397</v>
      </c>
      <c r="E17" s="111">
        <v>3</v>
      </c>
      <c r="F17" s="107" t="s">
        <v>587</v>
      </c>
      <c r="G17" s="111">
        <v>3</v>
      </c>
      <c r="H17" s="107" t="s">
        <v>597</v>
      </c>
      <c r="I17" s="108">
        <v>2</v>
      </c>
      <c r="J17" s="110">
        <f>Tabulka2[[#This Row],[Hodnota dopadu - dostupnost]]*Tabulka2[[#This Row],[Hodnota zranitelnosti]]*Tabulka2[[#This Row],[Hodnota hrozby]]</f>
        <v>18</v>
      </c>
      <c r="K17" s="110" t="s">
        <v>397</v>
      </c>
      <c r="L17" s="110">
        <f>Tabulka2[[#This Row],[Hodnota dopadu - integrita]]*Tabulka2[[#This Row],[Hodnota zranitelnosti]]*Tabulka2[[#This Row],[Hodnota hrozby]]</f>
        <v>18</v>
      </c>
      <c r="M17" s="106" t="s">
        <v>685</v>
      </c>
      <c r="N17" s="107"/>
      <c r="O17" s="111">
        <f>Tabulka2[[#This Row],[Hodnota dopadu - dostupnost]]</f>
        <v>3</v>
      </c>
      <c r="P17" s="111" t="str">
        <f>Tabulka2[[#This Row],[Hodnota dopadu - důvěrnost]]</f>
        <v>Nerelevantní</v>
      </c>
      <c r="Q17" s="111">
        <f>Tabulka2[[#This Row],[Hodnota dopadu - integrita]]</f>
        <v>3</v>
      </c>
      <c r="R17" s="111">
        <v>3</v>
      </c>
      <c r="S17" s="108">
        <v>2</v>
      </c>
      <c r="T17" s="112">
        <f>Tabulka2[[#This Row],[Hodnota dopadu - dostupnost (PO)]]*Tabulka2[[#This Row],[Hodnota zranitelnosti (PO)]]*Tabulka2[[#This Row],[Hodnota hrozby (PO)]]</f>
        <v>18</v>
      </c>
      <c r="U17" s="112" t="s">
        <v>397</v>
      </c>
      <c r="V17" s="112">
        <f>Tabulka2[[#This Row],[Hodnota dopadu - integrita (PO)]]*Tabulka2[[#This Row],[Hodnota zranitelnosti (PO)]]*Tabulka2[[#This Row],[Hodnota hrozby (PO)]]</f>
        <v>18</v>
      </c>
      <c r="W17" s="112"/>
      <c r="X17" s="176"/>
      <c r="Y17" s="113"/>
      <c r="Z17" s="113"/>
      <c r="AA17" s="113"/>
      <c r="AB17" s="113"/>
      <c r="AC17" s="110"/>
      <c r="AD17" s="110"/>
      <c r="AE17" s="110"/>
      <c r="AF17" s="182"/>
      <c r="AG17" s="110"/>
    </row>
    <row r="18" spans="1:33" ht="45" x14ac:dyDescent="0.25">
      <c r="A18" s="86" t="s">
        <v>290</v>
      </c>
      <c r="B18" s="86" t="s">
        <v>480</v>
      </c>
      <c r="C18" s="88">
        <v>3</v>
      </c>
      <c r="D18" s="88" t="s">
        <v>397</v>
      </c>
      <c r="E18" s="88">
        <v>3</v>
      </c>
      <c r="F18" s="86" t="s">
        <v>587</v>
      </c>
      <c r="G18" s="88">
        <v>3</v>
      </c>
      <c r="H18" s="86" t="s">
        <v>597</v>
      </c>
      <c r="I18" s="88">
        <v>2</v>
      </c>
      <c r="J18" s="115">
        <f>Tabulka2[[#This Row],[Hodnota dopadu - dostupnost]]*Tabulka2[[#This Row],[Hodnota zranitelnosti]]*Tabulka2[[#This Row],[Hodnota hrozby]]</f>
        <v>18</v>
      </c>
      <c r="K18" s="115" t="s">
        <v>397</v>
      </c>
      <c r="L18" s="115">
        <f>Tabulka2[[#This Row],[Hodnota dopadu - integrita]]*Tabulka2[[#This Row],[Hodnota zranitelnosti]]*Tabulka2[[#This Row],[Hodnota hrozby]]</f>
        <v>18</v>
      </c>
      <c r="M18" s="86" t="s">
        <v>685</v>
      </c>
      <c r="N18" s="86"/>
      <c r="O18" s="88">
        <f>Tabulka2[[#This Row],[Hodnota dopadu - dostupnost]]</f>
        <v>3</v>
      </c>
      <c r="P18" s="88" t="str">
        <f>Tabulka2[[#This Row],[Hodnota dopadu - důvěrnost]]</f>
        <v>Nerelevantní</v>
      </c>
      <c r="Q18" s="88">
        <f>Tabulka2[[#This Row],[Hodnota dopadu - integrita]]</f>
        <v>3</v>
      </c>
      <c r="R18" s="88">
        <v>3</v>
      </c>
      <c r="S18" s="88">
        <v>2</v>
      </c>
      <c r="T18" s="115">
        <f>Tabulka2[[#This Row],[Hodnota dopadu - dostupnost (PO)]]*Tabulka2[[#This Row],[Hodnota zranitelnosti (PO)]]*Tabulka2[[#This Row],[Hodnota hrozby (PO)]]</f>
        <v>18</v>
      </c>
      <c r="U18" s="115" t="s">
        <v>397</v>
      </c>
      <c r="V18" s="115">
        <f>Tabulka2[[#This Row],[Hodnota dopadu - integrita (PO)]]*Tabulka2[[#This Row],[Hodnota zranitelnosti (PO)]]*Tabulka2[[#This Row],[Hodnota hrozby (PO)]]</f>
        <v>18</v>
      </c>
      <c r="W18" s="115"/>
      <c r="X18" s="175"/>
      <c r="Y18" s="116"/>
      <c r="Z18" s="116"/>
      <c r="AA18" s="116"/>
      <c r="AB18" s="116"/>
      <c r="AC18" s="115"/>
      <c r="AD18" s="115"/>
      <c r="AE18" s="115"/>
      <c r="AF18" s="181"/>
      <c r="AG18" s="115"/>
    </row>
    <row r="19" spans="1:33" ht="45" x14ac:dyDescent="0.25">
      <c r="A19" s="106" t="s">
        <v>291</v>
      </c>
      <c r="B19" s="107" t="s">
        <v>481</v>
      </c>
      <c r="C19" s="111">
        <v>2</v>
      </c>
      <c r="D19" s="108" t="s">
        <v>397</v>
      </c>
      <c r="E19" s="111">
        <v>3</v>
      </c>
      <c r="F19" s="107" t="s">
        <v>587</v>
      </c>
      <c r="G19" s="111">
        <v>3</v>
      </c>
      <c r="H19" s="107" t="s">
        <v>597</v>
      </c>
      <c r="I19" s="108">
        <v>2</v>
      </c>
      <c r="J19" s="110">
        <f>Tabulka2[[#This Row],[Hodnota dopadu - dostupnost]]*Tabulka2[[#This Row],[Hodnota zranitelnosti]]*Tabulka2[[#This Row],[Hodnota hrozby]]</f>
        <v>12</v>
      </c>
      <c r="K19" s="110" t="s">
        <v>397</v>
      </c>
      <c r="L19" s="110">
        <f>Tabulka2[[#This Row],[Hodnota dopadu - integrita]]*Tabulka2[[#This Row],[Hodnota zranitelnosti]]*Tabulka2[[#This Row],[Hodnota hrozby]]</f>
        <v>18</v>
      </c>
      <c r="M19" s="106" t="s">
        <v>685</v>
      </c>
      <c r="N19" s="107"/>
      <c r="O19" s="111">
        <f>Tabulka2[[#This Row],[Hodnota dopadu - dostupnost]]</f>
        <v>2</v>
      </c>
      <c r="P19" s="111" t="str">
        <f>Tabulka2[[#This Row],[Hodnota dopadu - důvěrnost]]</f>
        <v>Nerelevantní</v>
      </c>
      <c r="Q19" s="111">
        <f>Tabulka2[[#This Row],[Hodnota dopadu - integrita]]</f>
        <v>3</v>
      </c>
      <c r="R19" s="111">
        <v>3</v>
      </c>
      <c r="S19" s="108">
        <v>2</v>
      </c>
      <c r="T19" s="112">
        <f>Tabulka2[[#This Row],[Hodnota dopadu - dostupnost (PO)]]*Tabulka2[[#This Row],[Hodnota zranitelnosti (PO)]]*Tabulka2[[#This Row],[Hodnota hrozby (PO)]]</f>
        <v>12</v>
      </c>
      <c r="U19" s="112" t="s">
        <v>397</v>
      </c>
      <c r="V19" s="112">
        <f>Tabulka2[[#This Row],[Hodnota dopadu - integrita (PO)]]*Tabulka2[[#This Row],[Hodnota zranitelnosti (PO)]]*Tabulka2[[#This Row],[Hodnota hrozby (PO)]]</f>
        <v>18</v>
      </c>
      <c r="W19" s="112"/>
      <c r="X19" s="176"/>
      <c r="Y19" s="113"/>
      <c r="Z19" s="113"/>
      <c r="AA19" s="113"/>
      <c r="AB19" s="113"/>
      <c r="AC19" s="110"/>
      <c r="AD19" s="110"/>
      <c r="AE19" s="110"/>
      <c r="AF19" s="182"/>
      <c r="AG19" s="110"/>
    </row>
    <row r="20" spans="1:33" ht="45" x14ac:dyDescent="0.25">
      <c r="A20" s="86" t="s">
        <v>292</v>
      </c>
      <c r="B20" s="86" t="s">
        <v>479</v>
      </c>
      <c r="C20" s="88">
        <v>3</v>
      </c>
      <c r="D20" s="88">
        <v>2</v>
      </c>
      <c r="E20" s="88">
        <v>3</v>
      </c>
      <c r="F20" s="86" t="s">
        <v>584</v>
      </c>
      <c r="G20" s="88">
        <v>3</v>
      </c>
      <c r="H20" s="86" t="s">
        <v>596</v>
      </c>
      <c r="I20" s="88">
        <v>2</v>
      </c>
      <c r="J20" s="115">
        <f>Tabulka2[[#This Row],[Hodnota dopadu - dostupnost]]*Tabulka2[[#This Row],[Hodnota zranitelnosti]]*Tabulka2[[#This Row],[Hodnota hrozby]]</f>
        <v>18</v>
      </c>
      <c r="K20" s="115">
        <f>Tabulka2[[#This Row],[Hodnota dopadu - důvěrnost]]*Tabulka2[[#This Row],[Hodnota zranitelnosti]]*Tabulka2[[#This Row],[Hodnota hrozby]]</f>
        <v>12</v>
      </c>
      <c r="L20" s="115">
        <f>Tabulka2[[#This Row],[Hodnota dopadu - integrita]]*Tabulka2[[#This Row],[Hodnota zranitelnosti]]*Tabulka2[[#This Row],[Hodnota hrozby]]</f>
        <v>18</v>
      </c>
      <c r="M20" s="86" t="s">
        <v>634</v>
      </c>
      <c r="N20" s="86"/>
      <c r="O20" s="88">
        <f>Tabulka2[[#This Row],[Hodnota dopadu - dostupnost]]</f>
        <v>3</v>
      </c>
      <c r="P20" s="88">
        <f>Tabulka2[[#This Row],[Hodnota dopadu - důvěrnost]]</f>
        <v>2</v>
      </c>
      <c r="Q20" s="88">
        <f>Tabulka2[[#This Row],[Hodnota dopadu - integrita]]</f>
        <v>3</v>
      </c>
      <c r="R20" s="88">
        <v>2</v>
      </c>
      <c r="S20" s="88">
        <v>2</v>
      </c>
      <c r="T20" s="115">
        <f>Tabulka2[[#This Row],[Hodnota dopadu - dostupnost (PO)]]*Tabulka2[[#This Row],[Hodnota zranitelnosti (PO)]]*Tabulka2[[#This Row],[Hodnota hrozby (PO)]]</f>
        <v>12</v>
      </c>
      <c r="U20" s="115">
        <f>Tabulka2[[#This Row],[Hodnota dopadu - důvěrnost (PO)]]*Tabulka2[[#This Row],[Hodnota zranitelnosti (PO)]]*Tabulka2[[#This Row],[Hodnota hrozby (PO)]]</f>
        <v>8</v>
      </c>
      <c r="V20" s="115">
        <f>Tabulka2[[#This Row],[Hodnota dopadu - integrita (PO)]]*Tabulka2[[#This Row],[Hodnota zranitelnosti (PO)]]*Tabulka2[[#This Row],[Hodnota hrozby (PO)]]</f>
        <v>12</v>
      </c>
      <c r="W20" s="115"/>
      <c r="X20" s="175"/>
      <c r="Y20" s="116"/>
      <c r="Z20" s="116"/>
      <c r="AA20" s="116"/>
      <c r="AB20" s="116"/>
      <c r="AC20" s="115"/>
      <c r="AD20" s="115"/>
      <c r="AE20" s="115"/>
      <c r="AF20" s="181"/>
      <c r="AG20" s="115"/>
    </row>
    <row r="21" spans="1:33" ht="45" x14ac:dyDescent="0.25">
      <c r="A21" s="106" t="s">
        <v>293</v>
      </c>
      <c r="B21" s="107" t="s">
        <v>480</v>
      </c>
      <c r="C21" s="108">
        <v>3</v>
      </c>
      <c r="D21" s="108">
        <v>2</v>
      </c>
      <c r="E21" s="108">
        <v>3</v>
      </c>
      <c r="F21" s="107" t="s">
        <v>584</v>
      </c>
      <c r="G21" s="108">
        <v>3</v>
      </c>
      <c r="H21" s="106" t="s">
        <v>596</v>
      </c>
      <c r="I21" s="108">
        <v>2</v>
      </c>
      <c r="J21" s="110">
        <f>Tabulka2[[#This Row],[Hodnota dopadu - dostupnost]]*Tabulka2[[#This Row],[Hodnota zranitelnosti]]*Tabulka2[[#This Row],[Hodnota hrozby]]</f>
        <v>18</v>
      </c>
      <c r="K21" s="110">
        <f>Tabulka2[[#This Row],[Hodnota dopadu - důvěrnost]]*Tabulka2[[#This Row],[Hodnota zranitelnosti]]*Tabulka2[[#This Row],[Hodnota hrozby]]</f>
        <v>12</v>
      </c>
      <c r="L21" s="110">
        <f>Tabulka2[[#This Row],[Hodnota dopadu - integrita]]*Tabulka2[[#This Row],[Hodnota zranitelnosti]]*Tabulka2[[#This Row],[Hodnota hrozby]]</f>
        <v>18</v>
      </c>
      <c r="M21" s="106" t="s">
        <v>634</v>
      </c>
      <c r="N21" s="107"/>
      <c r="O21" s="111">
        <f>Tabulka2[[#This Row],[Hodnota dopadu - dostupnost]]</f>
        <v>3</v>
      </c>
      <c r="P21" s="111">
        <f>Tabulka2[[#This Row],[Hodnota dopadu - důvěrnost]]</f>
        <v>2</v>
      </c>
      <c r="Q21" s="111">
        <f>Tabulka2[[#This Row],[Hodnota dopadu - integrita]]</f>
        <v>3</v>
      </c>
      <c r="R21" s="111">
        <v>2</v>
      </c>
      <c r="S21" s="108">
        <v>2</v>
      </c>
      <c r="T21" s="112">
        <f>Tabulka2[[#This Row],[Hodnota dopadu - dostupnost (PO)]]*Tabulka2[[#This Row],[Hodnota zranitelnosti (PO)]]*Tabulka2[[#This Row],[Hodnota hrozby (PO)]]</f>
        <v>12</v>
      </c>
      <c r="U21" s="112">
        <f>Tabulka2[[#This Row],[Hodnota dopadu - důvěrnost (PO)]]*Tabulka2[[#This Row],[Hodnota zranitelnosti (PO)]]*Tabulka2[[#This Row],[Hodnota hrozby (PO)]]</f>
        <v>8</v>
      </c>
      <c r="V21" s="112">
        <f>Tabulka2[[#This Row],[Hodnota dopadu - integrita (PO)]]*Tabulka2[[#This Row],[Hodnota zranitelnosti (PO)]]*Tabulka2[[#This Row],[Hodnota hrozby (PO)]]</f>
        <v>12</v>
      </c>
      <c r="W21" s="112"/>
      <c r="X21" s="176"/>
      <c r="Y21" s="113"/>
      <c r="Z21" s="113"/>
      <c r="AA21" s="113"/>
      <c r="AB21" s="113"/>
      <c r="AC21" s="110"/>
      <c r="AD21" s="110"/>
      <c r="AE21" s="110"/>
      <c r="AF21" s="182"/>
      <c r="AG21" s="110"/>
    </row>
    <row r="22" spans="1:33" ht="45" x14ac:dyDescent="0.25">
      <c r="A22" s="86" t="s">
        <v>294</v>
      </c>
      <c r="B22" s="86" t="s">
        <v>481</v>
      </c>
      <c r="C22" s="88">
        <v>2</v>
      </c>
      <c r="D22" s="88">
        <v>1</v>
      </c>
      <c r="E22" s="88">
        <v>3</v>
      </c>
      <c r="F22" s="86" t="s">
        <v>584</v>
      </c>
      <c r="G22" s="88">
        <v>3</v>
      </c>
      <c r="H22" s="86" t="s">
        <v>596</v>
      </c>
      <c r="I22" s="88">
        <v>2</v>
      </c>
      <c r="J22" s="115">
        <f>Tabulka2[[#This Row],[Hodnota dopadu - dostupnost]]*Tabulka2[[#This Row],[Hodnota zranitelnosti]]*Tabulka2[[#This Row],[Hodnota hrozby]]</f>
        <v>12</v>
      </c>
      <c r="K22" s="115">
        <f>Tabulka2[[#This Row],[Hodnota dopadu - důvěrnost]]*Tabulka2[[#This Row],[Hodnota zranitelnosti]]*Tabulka2[[#This Row],[Hodnota hrozby]]</f>
        <v>6</v>
      </c>
      <c r="L22" s="115">
        <f>Tabulka2[[#This Row],[Hodnota dopadu - integrita]]*Tabulka2[[#This Row],[Hodnota zranitelnosti]]*Tabulka2[[#This Row],[Hodnota hrozby]]</f>
        <v>18</v>
      </c>
      <c r="M22" s="86" t="s">
        <v>634</v>
      </c>
      <c r="N22" s="86"/>
      <c r="O22" s="88">
        <f>Tabulka2[[#This Row],[Hodnota dopadu - dostupnost]]</f>
        <v>2</v>
      </c>
      <c r="P22" s="88">
        <f>Tabulka2[[#This Row],[Hodnota dopadu - důvěrnost]]</f>
        <v>1</v>
      </c>
      <c r="Q22" s="88">
        <f>Tabulka2[[#This Row],[Hodnota dopadu - integrita]]</f>
        <v>3</v>
      </c>
      <c r="R22" s="88">
        <v>2</v>
      </c>
      <c r="S22" s="88">
        <v>2</v>
      </c>
      <c r="T22" s="115">
        <f>Tabulka2[[#This Row],[Hodnota dopadu - dostupnost (PO)]]*Tabulka2[[#This Row],[Hodnota zranitelnosti (PO)]]*Tabulka2[[#This Row],[Hodnota hrozby (PO)]]</f>
        <v>8</v>
      </c>
      <c r="U22" s="115">
        <f>Tabulka2[[#This Row],[Hodnota dopadu - důvěrnost (PO)]]*Tabulka2[[#This Row],[Hodnota zranitelnosti (PO)]]*Tabulka2[[#This Row],[Hodnota hrozby (PO)]]</f>
        <v>4</v>
      </c>
      <c r="V22" s="115">
        <f>Tabulka2[[#This Row],[Hodnota dopadu - integrita (PO)]]*Tabulka2[[#This Row],[Hodnota zranitelnosti (PO)]]*Tabulka2[[#This Row],[Hodnota hrozby (PO)]]</f>
        <v>12</v>
      </c>
      <c r="W22" s="115"/>
      <c r="X22" s="175"/>
      <c r="Y22" s="116"/>
      <c r="Z22" s="116"/>
      <c r="AA22" s="116"/>
      <c r="AB22" s="116"/>
      <c r="AC22" s="115"/>
      <c r="AD22" s="115"/>
      <c r="AE22" s="115"/>
      <c r="AF22" s="181"/>
      <c r="AG22" s="115"/>
    </row>
    <row r="23" spans="1:33" ht="45" x14ac:dyDescent="0.25">
      <c r="A23" s="106" t="s">
        <v>295</v>
      </c>
      <c r="B23" s="106" t="s">
        <v>438</v>
      </c>
      <c r="C23" s="108">
        <v>3</v>
      </c>
      <c r="D23" s="108" t="s">
        <v>397</v>
      </c>
      <c r="E23" s="108">
        <v>3</v>
      </c>
      <c r="F23" s="106" t="s">
        <v>586</v>
      </c>
      <c r="G23" s="109">
        <v>4</v>
      </c>
      <c r="H23" s="106" t="s">
        <v>594</v>
      </c>
      <c r="I23" s="108">
        <v>3</v>
      </c>
      <c r="J23" s="110">
        <f>Tabulka2[[#This Row],[Hodnota dopadu - dostupnost]]*Tabulka2[[#This Row],[Hodnota zranitelnosti]]*Tabulka2[[#This Row],[Hodnota hrozby]]</f>
        <v>36</v>
      </c>
      <c r="K23" s="110" t="s">
        <v>397</v>
      </c>
      <c r="L23" s="110">
        <f>Tabulka2[[#This Row],[Hodnota dopadu - integrita]]*Tabulka2[[#This Row],[Hodnota zranitelnosti]]*Tabulka2[[#This Row],[Hodnota hrozby]]</f>
        <v>36</v>
      </c>
      <c r="M23" s="106" t="s">
        <v>634</v>
      </c>
      <c r="N23" s="107"/>
      <c r="O23" s="111">
        <f>Tabulka2[[#This Row],[Hodnota dopadu - dostupnost]]</f>
        <v>3</v>
      </c>
      <c r="P23" s="111" t="str">
        <f>Tabulka2[[#This Row],[Hodnota dopadu - důvěrnost]]</f>
        <v>Nerelevantní</v>
      </c>
      <c r="Q23" s="111">
        <f>Tabulka2[[#This Row],[Hodnota dopadu - integrita]]</f>
        <v>3</v>
      </c>
      <c r="R23" s="111">
        <v>2</v>
      </c>
      <c r="S23" s="108">
        <v>3</v>
      </c>
      <c r="T23" s="112">
        <f>Tabulka2[[#This Row],[Hodnota dopadu - dostupnost (PO)]]*Tabulka2[[#This Row],[Hodnota zranitelnosti (PO)]]*Tabulka2[[#This Row],[Hodnota hrozby (PO)]]</f>
        <v>18</v>
      </c>
      <c r="U23" s="112" t="s">
        <v>397</v>
      </c>
      <c r="V23" s="112">
        <f>Tabulka2[[#This Row],[Hodnota dopadu - integrita (PO)]]*Tabulka2[[#This Row],[Hodnota zranitelnosti (PO)]]*Tabulka2[[#This Row],[Hodnota hrozby (PO)]]</f>
        <v>18</v>
      </c>
      <c r="W23" s="112"/>
      <c r="X23" s="176"/>
      <c r="Y23" s="113"/>
      <c r="Z23" s="113"/>
      <c r="AA23" s="113"/>
      <c r="AB23" s="113"/>
      <c r="AC23" s="110"/>
      <c r="AD23" s="110"/>
      <c r="AE23" s="110"/>
      <c r="AF23" s="182"/>
      <c r="AG23" s="110"/>
    </row>
    <row r="24" spans="1:33" ht="45" x14ac:dyDescent="0.25">
      <c r="A24" s="86" t="s">
        <v>296</v>
      </c>
      <c r="B24" s="86" t="s">
        <v>439</v>
      </c>
      <c r="C24" s="88">
        <v>3</v>
      </c>
      <c r="D24" s="88" t="s">
        <v>397</v>
      </c>
      <c r="E24" s="88">
        <v>3</v>
      </c>
      <c r="F24" s="86" t="s">
        <v>586</v>
      </c>
      <c r="G24" s="114">
        <v>4</v>
      </c>
      <c r="H24" s="86" t="s">
        <v>594</v>
      </c>
      <c r="I24" s="88">
        <v>3</v>
      </c>
      <c r="J24" s="115">
        <f>Tabulka2[[#This Row],[Hodnota dopadu - dostupnost]]*Tabulka2[[#This Row],[Hodnota zranitelnosti]]*Tabulka2[[#This Row],[Hodnota hrozby]]</f>
        <v>36</v>
      </c>
      <c r="K24" s="115" t="s">
        <v>397</v>
      </c>
      <c r="L24" s="115">
        <f>Tabulka2[[#This Row],[Hodnota dopadu - integrita]]*Tabulka2[[#This Row],[Hodnota zranitelnosti]]*Tabulka2[[#This Row],[Hodnota hrozby]]</f>
        <v>36</v>
      </c>
      <c r="M24" s="86" t="s">
        <v>634</v>
      </c>
      <c r="N24" s="86"/>
      <c r="O24" s="88">
        <f>Tabulka2[[#This Row],[Hodnota dopadu - dostupnost]]</f>
        <v>3</v>
      </c>
      <c r="P24" s="88" t="str">
        <f>Tabulka2[[#This Row],[Hodnota dopadu - důvěrnost]]</f>
        <v>Nerelevantní</v>
      </c>
      <c r="Q24" s="88">
        <f>Tabulka2[[#This Row],[Hodnota dopadu - integrita]]</f>
        <v>3</v>
      </c>
      <c r="R24" s="88">
        <v>2</v>
      </c>
      <c r="S24" s="88">
        <v>3</v>
      </c>
      <c r="T24" s="115">
        <f>Tabulka2[[#This Row],[Hodnota dopadu - dostupnost (PO)]]*Tabulka2[[#This Row],[Hodnota zranitelnosti (PO)]]*Tabulka2[[#This Row],[Hodnota hrozby (PO)]]</f>
        <v>18</v>
      </c>
      <c r="U24" s="115" t="s">
        <v>397</v>
      </c>
      <c r="V24" s="115">
        <f>Tabulka2[[#This Row],[Hodnota dopadu - integrita (PO)]]*Tabulka2[[#This Row],[Hodnota zranitelnosti (PO)]]*Tabulka2[[#This Row],[Hodnota hrozby (PO)]]</f>
        <v>18</v>
      </c>
      <c r="W24" s="115"/>
      <c r="X24" s="175"/>
      <c r="Y24" s="116"/>
      <c r="Z24" s="116"/>
      <c r="AA24" s="116"/>
      <c r="AB24" s="116"/>
      <c r="AC24" s="115"/>
      <c r="AD24" s="115"/>
      <c r="AE24" s="115"/>
      <c r="AF24" s="181"/>
      <c r="AG24" s="115"/>
    </row>
    <row r="25" spans="1:33" ht="45" x14ac:dyDescent="0.25">
      <c r="A25" s="106" t="s">
        <v>297</v>
      </c>
      <c r="B25" s="106" t="s">
        <v>440</v>
      </c>
      <c r="C25" s="108">
        <v>2</v>
      </c>
      <c r="D25" s="108" t="s">
        <v>397</v>
      </c>
      <c r="E25" s="108">
        <v>3</v>
      </c>
      <c r="F25" s="106" t="s">
        <v>586</v>
      </c>
      <c r="G25" s="109">
        <v>4</v>
      </c>
      <c r="H25" s="106" t="s">
        <v>594</v>
      </c>
      <c r="I25" s="108">
        <v>3</v>
      </c>
      <c r="J25" s="110">
        <f>Tabulka2[[#This Row],[Hodnota dopadu - dostupnost]]*Tabulka2[[#This Row],[Hodnota zranitelnosti]]*Tabulka2[[#This Row],[Hodnota hrozby]]</f>
        <v>24</v>
      </c>
      <c r="K25" s="110" t="s">
        <v>397</v>
      </c>
      <c r="L25" s="110">
        <f>Tabulka2[[#This Row],[Hodnota dopadu - integrita]]*Tabulka2[[#This Row],[Hodnota zranitelnosti]]*Tabulka2[[#This Row],[Hodnota hrozby]]</f>
        <v>36</v>
      </c>
      <c r="M25" s="106" t="s">
        <v>634</v>
      </c>
      <c r="N25" s="107"/>
      <c r="O25" s="111">
        <f>Tabulka2[[#This Row],[Hodnota dopadu - dostupnost]]</f>
        <v>2</v>
      </c>
      <c r="P25" s="111" t="str">
        <f>Tabulka2[[#This Row],[Hodnota dopadu - důvěrnost]]</f>
        <v>Nerelevantní</v>
      </c>
      <c r="Q25" s="111">
        <f>Tabulka2[[#This Row],[Hodnota dopadu - integrita]]</f>
        <v>3</v>
      </c>
      <c r="R25" s="111">
        <v>2</v>
      </c>
      <c r="S25" s="108">
        <v>3</v>
      </c>
      <c r="T25" s="112">
        <f>Tabulka2[[#This Row],[Hodnota dopadu - dostupnost (PO)]]*Tabulka2[[#This Row],[Hodnota zranitelnosti (PO)]]*Tabulka2[[#This Row],[Hodnota hrozby (PO)]]</f>
        <v>12</v>
      </c>
      <c r="U25" s="112" t="s">
        <v>397</v>
      </c>
      <c r="V25" s="112">
        <f>Tabulka2[[#This Row],[Hodnota dopadu - integrita (PO)]]*Tabulka2[[#This Row],[Hodnota zranitelnosti (PO)]]*Tabulka2[[#This Row],[Hodnota hrozby (PO)]]</f>
        <v>18</v>
      </c>
      <c r="W25" s="112"/>
      <c r="X25" s="176"/>
      <c r="Y25" s="113"/>
      <c r="Z25" s="113"/>
      <c r="AA25" s="113"/>
      <c r="AB25" s="113"/>
      <c r="AC25" s="110"/>
      <c r="AD25" s="110"/>
      <c r="AE25" s="110"/>
      <c r="AF25" s="182"/>
      <c r="AG25" s="110"/>
    </row>
    <row r="26" spans="1:33" ht="60" x14ac:dyDescent="0.25">
      <c r="A26" s="86" t="s">
        <v>298</v>
      </c>
      <c r="B26" s="86" t="s">
        <v>441</v>
      </c>
      <c r="C26" s="88">
        <v>3</v>
      </c>
      <c r="D26" s="88">
        <v>3</v>
      </c>
      <c r="E26" s="88">
        <v>3</v>
      </c>
      <c r="F26" s="86" t="s">
        <v>585</v>
      </c>
      <c r="G26" s="114">
        <v>4</v>
      </c>
      <c r="H26" s="86" t="s">
        <v>598</v>
      </c>
      <c r="I26" s="88">
        <v>2</v>
      </c>
      <c r="J26" s="115">
        <f>Tabulka2[[#This Row],[Hodnota dopadu - dostupnost]]*Tabulka2[[#This Row],[Hodnota zranitelnosti]]*Tabulka2[[#This Row],[Hodnota hrozby]]</f>
        <v>24</v>
      </c>
      <c r="K26" s="115">
        <f>Tabulka2[[#This Row],[Hodnota dopadu - důvěrnost]]*Tabulka2[[#This Row],[Hodnota zranitelnosti]]*Tabulka2[[#This Row],[Hodnota hrozby]]</f>
        <v>24</v>
      </c>
      <c r="L26" s="115">
        <f>Tabulka2[[#This Row],[Hodnota dopadu - integrita]]*Tabulka2[[#This Row],[Hodnota zranitelnosti]]*Tabulka2[[#This Row],[Hodnota hrozby]]</f>
        <v>24</v>
      </c>
      <c r="M26" s="86" t="s">
        <v>634</v>
      </c>
      <c r="N26" s="86" t="s">
        <v>627</v>
      </c>
      <c r="O26" s="88">
        <f>Tabulka2[[#This Row],[Hodnota dopadu - dostupnost]]</f>
        <v>3</v>
      </c>
      <c r="P26" s="88">
        <f>Tabulka2[[#This Row],[Hodnota dopadu - důvěrnost]]</f>
        <v>3</v>
      </c>
      <c r="Q26" s="88">
        <f>Tabulka2[[#This Row],[Hodnota dopadu - integrita]]</f>
        <v>3</v>
      </c>
      <c r="R26" s="88">
        <v>2</v>
      </c>
      <c r="S26" s="88">
        <v>2</v>
      </c>
      <c r="T26" s="115">
        <f>Tabulka2[[#This Row],[Hodnota dopadu - dostupnost (PO)]]*Tabulka2[[#This Row],[Hodnota zranitelnosti (PO)]]*Tabulka2[[#This Row],[Hodnota hrozby (PO)]]</f>
        <v>12</v>
      </c>
      <c r="U26" s="115">
        <f>Tabulka2[[#This Row],[Hodnota dopadu - důvěrnost (PO)]]*Tabulka2[[#This Row],[Hodnota zranitelnosti (PO)]]*Tabulka2[[#This Row],[Hodnota hrozby (PO)]]</f>
        <v>12</v>
      </c>
      <c r="V26" s="115">
        <f>Tabulka2[[#This Row],[Hodnota dopadu - integrita (PO)]]*Tabulka2[[#This Row],[Hodnota zranitelnosti (PO)]]*Tabulka2[[#This Row],[Hodnota hrozby (PO)]]</f>
        <v>12</v>
      </c>
      <c r="W26" s="115"/>
      <c r="X26" s="175"/>
      <c r="Y26" s="116"/>
      <c r="Z26" s="116"/>
      <c r="AA26" s="116"/>
      <c r="AB26" s="116"/>
      <c r="AC26" s="115"/>
      <c r="AD26" s="115"/>
      <c r="AE26" s="115"/>
      <c r="AF26" s="181"/>
      <c r="AG26" s="115"/>
    </row>
    <row r="27" spans="1:33" ht="75" x14ac:dyDescent="0.25">
      <c r="A27" s="106" t="s">
        <v>299</v>
      </c>
      <c r="B27" s="107" t="s">
        <v>441</v>
      </c>
      <c r="C27" s="111">
        <v>3</v>
      </c>
      <c r="D27" s="111">
        <v>3</v>
      </c>
      <c r="E27" s="111">
        <v>3</v>
      </c>
      <c r="F27" s="107" t="s">
        <v>585</v>
      </c>
      <c r="G27" s="109">
        <v>4</v>
      </c>
      <c r="H27" s="106" t="s">
        <v>599</v>
      </c>
      <c r="I27" s="108">
        <v>3</v>
      </c>
      <c r="J27" s="110">
        <f>Tabulka2[[#This Row],[Hodnota dopadu - dostupnost]]*Tabulka2[[#This Row],[Hodnota zranitelnosti]]*Tabulka2[[#This Row],[Hodnota hrozby]]</f>
        <v>36</v>
      </c>
      <c r="K27" s="110">
        <f>Tabulka2[[#This Row],[Hodnota dopadu - důvěrnost]]*Tabulka2[[#This Row],[Hodnota zranitelnosti]]*Tabulka2[[#This Row],[Hodnota hrozby]]</f>
        <v>36</v>
      </c>
      <c r="L27" s="110">
        <f>Tabulka2[[#This Row],[Hodnota dopadu - integrita]]*Tabulka2[[#This Row],[Hodnota zranitelnosti]]*Tabulka2[[#This Row],[Hodnota hrozby]]</f>
        <v>36</v>
      </c>
      <c r="M27" s="106" t="s">
        <v>634</v>
      </c>
      <c r="N27" s="107" t="s">
        <v>628</v>
      </c>
      <c r="O27" s="111">
        <f>Tabulka2[[#This Row],[Hodnota dopadu - dostupnost]]</f>
        <v>3</v>
      </c>
      <c r="P27" s="111">
        <f>Tabulka2[[#This Row],[Hodnota dopadu - důvěrnost]]</f>
        <v>3</v>
      </c>
      <c r="Q27" s="111">
        <f>Tabulka2[[#This Row],[Hodnota dopadu - integrita]]</f>
        <v>3</v>
      </c>
      <c r="R27" s="111">
        <v>2</v>
      </c>
      <c r="S27" s="108">
        <v>3</v>
      </c>
      <c r="T27" s="112">
        <f>Tabulka2[[#This Row],[Hodnota dopadu - dostupnost (PO)]]*Tabulka2[[#This Row],[Hodnota zranitelnosti (PO)]]*Tabulka2[[#This Row],[Hodnota hrozby (PO)]]</f>
        <v>18</v>
      </c>
      <c r="U27" s="112">
        <f>Tabulka2[[#This Row],[Hodnota dopadu - důvěrnost (PO)]]*Tabulka2[[#This Row],[Hodnota zranitelnosti (PO)]]*Tabulka2[[#This Row],[Hodnota hrozby (PO)]]</f>
        <v>18</v>
      </c>
      <c r="V27" s="112">
        <f>Tabulka2[[#This Row],[Hodnota dopadu - integrita (PO)]]*Tabulka2[[#This Row],[Hodnota zranitelnosti (PO)]]*Tabulka2[[#This Row],[Hodnota hrozby (PO)]]</f>
        <v>18</v>
      </c>
      <c r="W27" s="112"/>
      <c r="X27" s="176"/>
      <c r="Y27" s="113"/>
      <c r="Z27" s="113"/>
      <c r="AA27" s="113"/>
      <c r="AB27" s="113"/>
      <c r="AC27" s="110"/>
      <c r="AD27" s="110"/>
      <c r="AE27" s="110"/>
      <c r="AF27" s="182"/>
      <c r="AG27" s="110"/>
    </row>
    <row r="28" spans="1:33" ht="60" x14ac:dyDescent="0.25">
      <c r="A28" s="86" t="s">
        <v>300</v>
      </c>
      <c r="B28" s="86" t="s">
        <v>441</v>
      </c>
      <c r="C28" s="88">
        <v>3</v>
      </c>
      <c r="D28" s="88">
        <v>3</v>
      </c>
      <c r="E28" s="88">
        <v>3</v>
      </c>
      <c r="F28" s="86" t="s">
        <v>585</v>
      </c>
      <c r="G28" s="114">
        <v>4</v>
      </c>
      <c r="H28" s="86" t="s">
        <v>599</v>
      </c>
      <c r="I28" s="88">
        <v>3</v>
      </c>
      <c r="J28" s="115">
        <f>Tabulka2[[#This Row],[Hodnota dopadu - dostupnost]]*Tabulka2[[#This Row],[Hodnota zranitelnosti]]*Tabulka2[[#This Row],[Hodnota hrozby]]</f>
        <v>36</v>
      </c>
      <c r="K28" s="115">
        <f>Tabulka2[[#This Row],[Hodnota dopadu - důvěrnost]]*Tabulka2[[#This Row],[Hodnota zranitelnosti]]*Tabulka2[[#This Row],[Hodnota hrozby]]</f>
        <v>36</v>
      </c>
      <c r="L28" s="115">
        <f>Tabulka2[[#This Row],[Hodnota dopadu - integrita]]*Tabulka2[[#This Row],[Hodnota zranitelnosti]]*Tabulka2[[#This Row],[Hodnota hrozby]]</f>
        <v>36</v>
      </c>
      <c r="M28" s="86" t="s">
        <v>634</v>
      </c>
      <c r="N28" s="86" t="s">
        <v>629</v>
      </c>
      <c r="O28" s="88">
        <f>Tabulka2[[#This Row],[Hodnota dopadu - dostupnost]]</f>
        <v>3</v>
      </c>
      <c r="P28" s="88">
        <f>Tabulka2[[#This Row],[Hodnota dopadu - důvěrnost]]</f>
        <v>3</v>
      </c>
      <c r="Q28" s="88">
        <f>Tabulka2[[#This Row],[Hodnota dopadu - integrita]]</f>
        <v>3</v>
      </c>
      <c r="R28" s="88">
        <v>2</v>
      </c>
      <c r="S28" s="88">
        <v>3</v>
      </c>
      <c r="T28" s="115">
        <f>Tabulka2[[#This Row],[Hodnota dopadu - dostupnost (PO)]]*Tabulka2[[#This Row],[Hodnota zranitelnosti (PO)]]*Tabulka2[[#This Row],[Hodnota hrozby (PO)]]</f>
        <v>18</v>
      </c>
      <c r="U28" s="115">
        <f>Tabulka2[[#This Row],[Hodnota dopadu - důvěrnost (PO)]]*Tabulka2[[#This Row],[Hodnota zranitelnosti (PO)]]*Tabulka2[[#This Row],[Hodnota hrozby (PO)]]</f>
        <v>18</v>
      </c>
      <c r="V28" s="115">
        <f>Tabulka2[[#This Row],[Hodnota dopadu - integrita (PO)]]*Tabulka2[[#This Row],[Hodnota zranitelnosti (PO)]]*Tabulka2[[#This Row],[Hodnota hrozby (PO)]]</f>
        <v>18</v>
      </c>
      <c r="W28" s="115"/>
      <c r="X28" s="175"/>
      <c r="Y28" s="116"/>
      <c r="Z28" s="116"/>
      <c r="AA28" s="116"/>
      <c r="AB28" s="116"/>
      <c r="AC28" s="115"/>
      <c r="AD28" s="115"/>
      <c r="AE28" s="115"/>
      <c r="AF28" s="181"/>
      <c r="AG28" s="115"/>
    </row>
    <row r="29" spans="1:33" ht="75" x14ac:dyDescent="0.25">
      <c r="A29" s="106" t="s">
        <v>301</v>
      </c>
      <c r="B29" s="107" t="s">
        <v>441</v>
      </c>
      <c r="C29" s="111">
        <v>3</v>
      </c>
      <c r="D29" s="108" t="s">
        <v>397</v>
      </c>
      <c r="E29" s="111" t="s">
        <v>397</v>
      </c>
      <c r="F29" s="107" t="s">
        <v>585</v>
      </c>
      <c r="G29" s="108">
        <v>3</v>
      </c>
      <c r="H29" s="106" t="s">
        <v>600</v>
      </c>
      <c r="I29" s="108">
        <v>3</v>
      </c>
      <c r="J29" s="110">
        <f>Tabulka2[[#This Row],[Hodnota dopadu - dostupnost]]*Tabulka2[[#This Row],[Hodnota zranitelnosti]]*Tabulka2[[#This Row],[Hodnota hrozby]]</f>
        <v>27</v>
      </c>
      <c r="K29" s="110" t="s">
        <v>397</v>
      </c>
      <c r="L29" s="112" t="s">
        <v>397</v>
      </c>
      <c r="M29" s="106" t="s">
        <v>634</v>
      </c>
      <c r="N29" s="107" t="s">
        <v>725</v>
      </c>
      <c r="O29" s="111">
        <f>Tabulka2[[#This Row],[Hodnota dopadu - dostupnost]]</f>
        <v>3</v>
      </c>
      <c r="P29" s="111" t="str">
        <f>Tabulka2[[#This Row],[Hodnota dopadu - důvěrnost]]</f>
        <v>Nerelevantní</v>
      </c>
      <c r="Q29" s="111" t="str">
        <f>Tabulka2[[#This Row],[Hodnota dopadu - integrita]]</f>
        <v>Nerelevantní</v>
      </c>
      <c r="R29" s="111">
        <v>2</v>
      </c>
      <c r="S29" s="108">
        <v>3</v>
      </c>
      <c r="T29" s="112">
        <f>Tabulka2[[#This Row],[Hodnota dopadu - dostupnost (PO)]]*Tabulka2[[#This Row],[Hodnota zranitelnosti (PO)]]*Tabulka2[[#This Row],[Hodnota hrozby (PO)]]</f>
        <v>18</v>
      </c>
      <c r="U29" s="112" t="s">
        <v>397</v>
      </c>
      <c r="V29" s="112" t="s">
        <v>397</v>
      </c>
      <c r="W29" s="112"/>
      <c r="X29" s="176"/>
      <c r="Y29" s="113"/>
      <c r="Z29" s="113"/>
      <c r="AA29" s="113"/>
      <c r="AB29" s="113"/>
      <c r="AC29" s="110"/>
      <c r="AD29" s="110"/>
      <c r="AE29" s="110"/>
      <c r="AF29" s="182"/>
      <c r="AG29" s="110"/>
    </row>
    <row r="30" spans="1:33" ht="49.5" customHeight="1" x14ac:dyDescent="0.25">
      <c r="A30" s="86" t="s">
        <v>302</v>
      </c>
      <c r="B30" s="86" t="s">
        <v>482</v>
      </c>
      <c r="C30" s="88">
        <v>1</v>
      </c>
      <c r="D30" s="88">
        <v>3</v>
      </c>
      <c r="E30" s="88">
        <v>3</v>
      </c>
      <c r="F30" s="86" t="s">
        <v>588</v>
      </c>
      <c r="G30" s="88">
        <v>3</v>
      </c>
      <c r="H30" s="86" t="s">
        <v>599</v>
      </c>
      <c r="I30" s="114">
        <v>4</v>
      </c>
      <c r="J30" s="115">
        <f>Tabulka2[[#This Row],[Hodnota dopadu - dostupnost]]*Tabulka2[[#This Row],[Hodnota zranitelnosti]]*Tabulka2[[#This Row],[Hodnota hrozby]]</f>
        <v>12</v>
      </c>
      <c r="K30" s="115">
        <f>Tabulka2[[#This Row],[Hodnota dopadu - důvěrnost]]*Tabulka2[[#This Row],[Hodnota zranitelnosti]]*Tabulka2[[#This Row],[Hodnota hrozby]]</f>
        <v>36</v>
      </c>
      <c r="L30" s="115">
        <f>Tabulka2[[#This Row],[Hodnota dopadu - integrita]]*Tabulka2[[#This Row],[Hodnota zranitelnosti]]*Tabulka2[[#This Row],[Hodnota hrozby]]</f>
        <v>36</v>
      </c>
      <c r="M30" s="86" t="s">
        <v>634</v>
      </c>
      <c r="N30" s="86" t="s">
        <v>553</v>
      </c>
      <c r="O30" s="88">
        <f>Tabulka2[[#This Row],[Hodnota dopadu - dostupnost]]</f>
        <v>1</v>
      </c>
      <c r="P30" s="88">
        <f>Tabulka2[[#This Row],[Hodnota dopadu - důvěrnost]]</f>
        <v>3</v>
      </c>
      <c r="Q30" s="88">
        <f>Tabulka2[[#This Row],[Hodnota dopadu - integrita]]</f>
        <v>3</v>
      </c>
      <c r="R30" s="88">
        <v>2</v>
      </c>
      <c r="S30" s="114">
        <v>4</v>
      </c>
      <c r="T30" s="115">
        <f>Tabulka2[[#This Row],[Hodnota dopadu - dostupnost (PO)]]*Tabulka2[[#This Row],[Hodnota zranitelnosti (PO)]]*Tabulka2[[#This Row],[Hodnota hrozby (PO)]]</f>
        <v>8</v>
      </c>
      <c r="U30" s="115">
        <f>Tabulka2[[#This Row],[Hodnota dopadu - důvěrnost (PO)]]*Tabulka2[[#This Row],[Hodnota zranitelnosti (PO)]]*Tabulka2[[#This Row],[Hodnota hrozby (PO)]]</f>
        <v>24</v>
      </c>
      <c r="V30" s="115">
        <f>Tabulka2[[#This Row],[Hodnota dopadu - integrita (PO)]]*Tabulka2[[#This Row],[Hodnota zranitelnosti (PO)]]*Tabulka2[[#This Row],[Hodnota hrozby (PO)]]</f>
        <v>24</v>
      </c>
      <c r="W30" s="115"/>
      <c r="X30" s="175"/>
      <c r="Y30" s="116"/>
      <c r="Z30" s="116"/>
      <c r="AA30" s="116"/>
      <c r="AB30" s="116"/>
      <c r="AC30" s="115"/>
      <c r="AD30" s="115"/>
      <c r="AE30" s="115"/>
      <c r="AF30" s="181"/>
      <c r="AG30" s="115"/>
    </row>
    <row r="31" spans="1:33" ht="45" x14ac:dyDescent="0.25">
      <c r="A31" s="106" t="s">
        <v>303</v>
      </c>
      <c r="B31" s="107" t="s">
        <v>482</v>
      </c>
      <c r="C31" s="111">
        <v>1</v>
      </c>
      <c r="D31" s="111">
        <v>3</v>
      </c>
      <c r="E31" s="111">
        <v>3</v>
      </c>
      <c r="F31" s="106" t="s">
        <v>587</v>
      </c>
      <c r="G31" s="108">
        <v>3</v>
      </c>
      <c r="H31" s="106" t="s">
        <v>601</v>
      </c>
      <c r="I31" s="108">
        <v>2</v>
      </c>
      <c r="J31" s="110">
        <f>Tabulka2[[#This Row],[Hodnota dopadu - dostupnost]]*Tabulka2[[#This Row],[Hodnota zranitelnosti]]*Tabulka2[[#This Row],[Hodnota hrozby]]</f>
        <v>6</v>
      </c>
      <c r="K31" s="110">
        <f>Tabulka2[[#This Row],[Hodnota dopadu - důvěrnost]]*Tabulka2[[#This Row],[Hodnota zranitelnosti]]*Tabulka2[[#This Row],[Hodnota hrozby]]</f>
        <v>18</v>
      </c>
      <c r="L31" s="110">
        <f>Tabulka2[[#This Row],[Hodnota dopadu - integrita]]*Tabulka2[[#This Row],[Hodnota zranitelnosti]]*Tabulka2[[#This Row],[Hodnota hrozby]]</f>
        <v>18</v>
      </c>
      <c r="M31" s="106" t="s">
        <v>685</v>
      </c>
      <c r="N31" s="107" t="s">
        <v>442</v>
      </c>
      <c r="O31" s="111">
        <f>Tabulka2[[#This Row],[Hodnota dopadu - dostupnost]]</f>
        <v>1</v>
      </c>
      <c r="P31" s="111">
        <f>Tabulka2[[#This Row],[Hodnota dopadu - důvěrnost]]</f>
        <v>3</v>
      </c>
      <c r="Q31" s="111">
        <f>Tabulka2[[#This Row],[Hodnota dopadu - integrita]]</f>
        <v>3</v>
      </c>
      <c r="R31" s="111">
        <v>3</v>
      </c>
      <c r="S31" s="108">
        <v>2</v>
      </c>
      <c r="T31" s="112">
        <f>Tabulka2[[#This Row],[Hodnota dopadu - dostupnost (PO)]]*Tabulka2[[#This Row],[Hodnota zranitelnosti (PO)]]*Tabulka2[[#This Row],[Hodnota hrozby (PO)]]</f>
        <v>6</v>
      </c>
      <c r="U31" s="112">
        <f>Tabulka2[[#This Row],[Hodnota dopadu - důvěrnost (PO)]]*Tabulka2[[#This Row],[Hodnota zranitelnosti (PO)]]*Tabulka2[[#This Row],[Hodnota hrozby (PO)]]</f>
        <v>18</v>
      </c>
      <c r="V31" s="112">
        <f>Tabulka2[[#This Row],[Hodnota dopadu - integrita (PO)]]*Tabulka2[[#This Row],[Hodnota zranitelnosti (PO)]]*Tabulka2[[#This Row],[Hodnota hrozby (PO)]]</f>
        <v>18</v>
      </c>
      <c r="W31" s="112"/>
      <c r="X31" s="176"/>
      <c r="Y31" s="113"/>
      <c r="Z31" s="113"/>
      <c r="AA31" s="113"/>
      <c r="AB31" s="113"/>
      <c r="AC31" s="110"/>
      <c r="AD31" s="110"/>
      <c r="AE31" s="110"/>
      <c r="AF31" s="182"/>
      <c r="AG31" s="110"/>
    </row>
    <row r="32" spans="1:33" ht="45" x14ac:dyDescent="0.25">
      <c r="A32" s="86" t="s">
        <v>304</v>
      </c>
      <c r="B32" s="86" t="s">
        <v>482</v>
      </c>
      <c r="C32" s="88" t="s">
        <v>397</v>
      </c>
      <c r="D32" s="88">
        <v>3</v>
      </c>
      <c r="E32" s="88">
        <v>3</v>
      </c>
      <c r="F32" s="86" t="s">
        <v>588</v>
      </c>
      <c r="G32" s="88">
        <v>3</v>
      </c>
      <c r="H32" s="86" t="s">
        <v>602</v>
      </c>
      <c r="I32" s="88">
        <v>3</v>
      </c>
      <c r="J32" s="115" t="s">
        <v>397</v>
      </c>
      <c r="K32" s="115">
        <f>Tabulka2[[#This Row],[Hodnota dopadu - důvěrnost]]*Tabulka2[[#This Row],[Hodnota zranitelnosti]]*Tabulka2[[#This Row],[Hodnota hrozby]]</f>
        <v>27</v>
      </c>
      <c r="L32" s="115">
        <f>Tabulka2[[#This Row],[Hodnota dopadu - integrita]]*Tabulka2[[#This Row],[Hodnota zranitelnosti]]*Tabulka2[[#This Row],[Hodnota hrozby]]</f>
        <v>27</v>
      </c>
      <c r="M32" s="86" t="s">
        <v>634</v>
      </c>
      <c r="N32" s="86" t="s">
        <v>443</v>
      </c>
      <c r="O32" s="88" t="str">
        <f>Tabulka2[[#This Row],[Hodnota dopadu - dostupnost]]</f>
        <v>Nerelevantní</v>
      </c>
      <c r="P32" s="88">
        <f>Tabulka2[[#This Row],[Hodnota dopadu - důvěrnost]]</f>
        <v>3</v>
      </c>
      <c r="Q32" s="88">
        <f>Tabulka2[[#This Row],[Hodnota dopadu - integrita]]</f>
        <v>3</v>
      </c>
      <c r="R32" s="88">
        <v>2</v>
      </c>
      <c r="S32" s="88">
        <v>3</v>
      </c>
      <c r="T32" s="115" t="s">
        <v>397</v>
      </c>
      <c r="U32" s="115">
        <f>Tabulka2[[#This Row],[Hodnota dopadu - důvěrnost (PO)]]*Tabulka2[[#This Row],[Hodnota zranitelnosti (PO)]]*Tabulka2[[#This Row],[Hodnota hrozby (PO)]]</f>
        <v>18</v>
      </c>
      <c r="V32" s="115">
        <f>Tabulka2[[#This Row],[Hodnota dopadu - integrita (PO)]]*Tabulka2[[#This Row],[Hodnota zranitelnosti (PO)]]*Tabulka2[[#This Row],[Hodnota hrozby (PO)]]</f>
        <v>18</v>
      </c>
      <c r="W32" s="115"/>
      <c r="X32" s="175"/>
      <c r="Y32" s="116"/>
      <c r="Z32" s="116"/>
      <c r="AA32" s="116"/>
      <c r="AB32" s="116"/>
      <c r="AC32" s="115"/>
      <c r="AD32" s="115"/>
      <c r="AE32" s="115"/>
      <c r="AF32" s="181"/>
      <c r="AG32" s="115"/>
    </row>
    <row r="33" spans="1:33" ht="45" x14ac:dyDescent="0.25">
      <c r="A33" s="106" t="s">
        <v>305</v>
      </c>
      <c r="B33" s="107" t="s">
        <v>482</v>
      </c>
      <c r="C33" s="111">
        <v>1</v>
      </c>
      <c r="D33" s="111">
        <v>3</v>
      </c>
      <c r="E33" s="111">
        <v>3</v>
      </c>
      <c r="F33" s="107" t="s">
        <v>588</v>
      </c>
      <c r="G33" s="108">
        <v>3</v>
      </c>
      <c r="H33" s="106" t="s">
        <v>603</v>
      </c>
      <c r="I33" s="108">
        <v>2</v>
      </c>
      <c r="J33" s="110">
        <f>Tabulka2[[#This Row],[Hodnota dopadu - dostupnost]]*Tabulka2[[#This Row],[Hodnota zranitelnosti]]*Tabulka2[[#This Row],[Hodnota hrozby]]</f>
        <v>6</v>
      </c>
      <c r="K33" s="110">
        <f>Tabulka2[[#This Row],[Hodnota dopadu - důvěrnost]]*Tabulka2[[#This Row],[Hodnota zranitelnosti]]*Tabulka2[[#This Row],[Hodnota hrozby]]</f>
        <v>18</v>
      </c>
      <c r="L33" s="110">
        <f>Tabulka2[[#This Row],[Hodnota dopadu - integrita]]*Tabulka2[[#This Row],[Hodnota zranitelnosti]]*Tabulka2[[#This Row],[Hodnota hrozby]]</f>
        <v>18</v>
      </c>
      <c r="M33" s="106" t="s">
        <v>634</v>
      </c>
      <c r="N33" s="107" t="s">
        <v>630</v>
      </c>
      <c r="O33" s="111">
        <f>Tabulka2[[#This Row],[Hodnota dopadu - dostupnost]]</f>
        <v>1</v>
      </c>
      <c r="P33" s="111">
        <f>Tabulka2[[#This Row],[Hodnota dopadu - důvěrnost]]</f>
        <v>3</v>
      </c>
      <c r="Q33" s="111">
        <f>Tabulka2[[#This Row],[Hodnota dopadu - integrita]]</f>
        <v>3</v>
      </c>
      <c r="R33" s="111">
        <v>2</v>
      </c>
      <c r="S33" s="108">
        <v>2</v>
      </c>
      <c r="T33" s="127">
        <f>Tabulka2[[#This Row],[Hodnota dopadu - dostupnost (PO)]]*Tabulka2[[#This Row],[Hodnota zranitelnosti (PO)]]*Tabulka2[[#This Row],[Hodnota hrozby (PO)]]</f>
        <v>4</v>
      </c>
      <c r="U33" s="112">
        <f>Tabulka2[[#This Row],[Hodnota dopadu - důvěrnost (PO)]]*Tabulka2[[#This Row],[Hodnota zranitelnosti (PO)]]*Tabulka2[[#This Row],[Hodnota hrozby (PO)]]</f>
        <v>12</v>
      </c>
      <c r="V33" s="112">
        <f>Tabulka2[[#This Row],[Hodnota dopadu - integrita (PO)]]*Tabulka2[[#This Row],[Hodnota zranitelnosti (PO)]]*Tabulka2[[#This Row],[Hodnota hrozby (PO)]]</f>
        <v>12</v>
      </c>
      <c r="W33" s="112"/>
      <c r="X33" s="176"/>
      <c r="Y33" s="113"/>
      <c r="Z33" s="113"/>
      <c r="AA33" s="113"/>
      <c r="AB33" s="113"/>
      <c r="AC33" s="110"/>
      <c r="AD33" s="110"/>
      <c r="AE33" s="110"/>
      <c r="AF33" s="182"/>
      <c r="AG33" s="110"/>
    </row>
    <row r="34" spans="1:33" ht="60" x14ac:dyDescent="0.25">
      <c r="A34" s="86" t="s">
        <v>306</v>
      </c>
      <c r="B34" s="86" t="s">
        <v>444</v>
      </c>
      <c r="C34" s="88">
        <v>1</v>
      </c>
      <c r="D34" s="88">
        <v>3</v>
      </c>
      <c r="E34" s="88">
        <v>3</v>
      </c>
      <c r="F34" s="86" t="s">
        <v>587</v>
      </c>
      <c r="G34" s="88">
        <v>3</v>
      </c>
      <c r="H34" s="86" t="s">
        <v>604</v>
      </c>
      <c r="I34" s="88">
        <v>2</v>
      </c>
      <c r="J34" s="115">
        <f>Tabulka2[[#This Row],[Hodnota dopadu - dostupnost]]*Tabulka2[[#This Row],[Hodnota zranitelnosti]]*Tabulka2[[#This Row],[Hodnota hrozby]]</f>
        <v>6</v>
      </c>
      <c r="K34" s="115">
        <f>Tabulka2[[#This Row],[Hodnota dopadu - důvěrnost]]*Tabulka2[[#This Row],[Hodnota zranitelnosti]]*Tabulka2[[#This Row],[Hodnota hrozby]]</f>
        <v>18</v>
      </c>
      <c r="L34" s="115">
        <f>Tabulka2[[#This Row],[Hodnota dopadu - integrita]]*Tabulka2[[#This Row],[Hodnota zranitelnosti]]*Tabulka2[[#This Row],[Hodnota hrozby]]</f>
        <v>18</v>
      </c>
      <c r="M34" s="86" t="s">
        <v>685</v>
      </c>
      <c r="N34" s="86"/>
      <c r="O34" s="88">
        <f>Tabulka2[[#This Row],[Hodnota dopadu - dostupnost]]</f>
        <v>1</v>
      </c>
      <c r="P34" s="88">
        <f>Tabulka2[[#This Row],[Hodnota dopadu - důvěrnost]]</f>
        <v>3</v>
      </c>
      <c r="Q34" s="88">
        <f>Tabulka2[[#This Row],[Hodnota dopadu - integrita]]</f>
        <v>3</v>
      </c>
      <c r="R34" s="88">
        <v>3</v>
      </c>
      <c r="S34" s="88">
        <v>2</v>
      </c>
      <c r="T34" s="115">
        <f>Tabulka2[[#This Row],[Hodnota dopadu - dostupnost (PO)]]*Tabulka2[[#This Row],[Hodnota zranitelnosti (PO)]]*Tabulka2[[#This Row],[Hodnota hrozby (PO)]]</f>
        <v>6</v>
      </c>
      <c r="U34" s="115">
        <f>Tabulka2[[#This Row],[Hodnota dopadu - důvěrnost (PO)]]*Tabulka2[[#This Row],[Hodnota zranitelnosti (PO)]]*Tabulka2[[#This Row],[Hodnota hrozby (PO)]]</f>
        <v>18</v>
      </c>
      <c r="V34" s="115">
        <f>Tabulka2[[#This Row],[Hodnota dopadu - integrita (PO)]]*Tabulka2[[#This Row],[Hodnota zranitelnosti (PO)]]*Tabulka2[[#This Row],[Hodnota hrozby (PO)]]</f>
        <v>18</v>
      </c>
      <c r="W34" s="115"/>
      <c r="X34" s="175"/>
      <c r="Y34" s="116"/>
      <c r="Z34" s="116"/>
      <c r="AA34" s="116"/>
      <c r="AB34" s="116"/>
      <c r="AC34" s="115"/>
      <c r="AD34" s="115"/>
      <c r="AE34" s="115"/>
      <c r="AF34" s="181"/>
      <c r="AG34" s="115"/>
    </row>
    <row r="35" spans="1:33" ht="45" x14ac:dyDescent="0.25">
      <c r="A35" s="106" t="s">
        <v>307</v>
      </c>
      <c r="B35" s="107" t="s">
        <v>483</v>
      </c>
      <c r="C35" s="111">
        <v>3</v>
      </c>
      <c r="D35" s="111">
        <v>3</v>
      </c>
      <c r="E35" s="111">
        <v>3</v>
      </c>
      <c r="F35" s="107" t="s">
        <v>588</v>
      </c>
      <c r="G35" s="111">
        <v>2</v>
      </c>
      <c r="H35" s="107" t="s">
        <v>599</v>
      </c>
      <c r="I35" s="111">
        <v>2</v>
      </c>
      <c r="J35" s="112">
        <f>Tabulka2[[#This Row],[Hodnota dopadu - dostupnost]]*Tabulka2[[#This Row],[Hodnota zranitelnosti]]*Tabulka2[[#This Row],[Hodnota hrozby]]</f>
        <v>12</v>
      </c>
      <c r="K35" s="112">
        <f>Tabulka2[[#This Row],[Hodnota dopadu - důvěrnost]]*Tabulka2[[#This Row],[Hodnota zranitelnosti]]*Tabulka2[[#This Row],[Hodnota hrozby]]</f>
        <v>12</v>
      </c>
      <c r="L35" s="112">
        <f>Tabulka2[[#This Row],[Hodnota dopadu - integrita]]*Tabulka2[[#This Row],[Hodnota zranitelnosti]]*Tabulka2[[#This Row],[Hodnota hrozby]]</f>
        <v>12</v>
      </c>
      <c r="M35" s="107" t="s">
        <v>684</v>
      </c>
      <c r="N35" s="107" t="s">
        <v>631</v>
      </c>
      <c r="O35" s="111">
        <f>Tabulka2[[#This Row],[Hodnota dopadu - dostupnost]]</f>
        <v>3</v>
      </c>
      <c r="P35" s="111">
        <f>Tabulka2[[#This Row],[Hodnota dopadu - důvěrnost]]</f>
        <v>3</v>
      </c>
      <c r="Q35" s="111">
        <f>Tabulka2[[#This Row],[Hodnota dopadu - integrita]]</f>
        <v>3</v>
      </c>
      <c r="R35" s="111">
        <v>2</v>
      </c>
      <c r="S35" s="111">
        <v>2</v>
      </c>
      <c r="T35" s="112">
        <f>Tabulka2[[#This Row],[Hodnota dopadu - dostupnost (PO)]]*Tabulka2[[#This Row],[Hodnota zranitelnosti (PO)]]*Tabulka2[[#This Row],[Hodnota hrozby (PO)]]</f>
        <v>12</v>
      </c>
      <c r="U35" s="112">
        <f>Tabulka2[[#This Row],[Hodnota dopadu - důvěrnost (PO)]]*Tabulka2[[#This Row],[Hodnota zranitelnosti (PO)]]*Tabulka2[[#This Row],[Hodnota hrozby (PO)]]</f>
        <v>12</v>
      </c>
      <c r="V35" s="112">
        <f>Tabulka2[[#This Row],[Hodnota dopadu - integrita (PO)]]*Tabulka2[[#This Row],[Hodnota zranitelnosti (PO)]]*Tabulka2[[#This Row],[Hodnota hrozby (PO)]]</f>
        <v>12</v>
      </c>
      <c r="W35" s="112"/>
      <c r="X35" s="176"/>
      <c r="Y35" s="113"/>
      <c r="Z35" s="113"/>
      <c r="AA35" s="113"/>
      <c r="AB35" s="113"/>
      <c r="AC35" s="110"/>
      <c r="AD35" s="110"/>
      <c r="AE35" s="110"/>
      <c r="AF35" s="182"/>
      <c r="AG35" s="110"/>
    </row>
    <row r="36" spans="1:33" ht="45" x14ac:dyDescent="0.25">
      <c r="A36" s="86" t="s">
        <v>308</v>
      </c>
      <c r="B36" s="86" t="s">
        <v>483</v>
      </c>
      <c r="C36" s="88">
        <v>3</v>
      </c>
      <c r="D36" s="88">
        <v>3</v>
      </c>
      <c r="E36" s="88">
        <v>3</v>
      </c>
      <c r="F36" s="86" t="s">
        <v>587</v>
      </c>
      <c r="G36" s="114">
        <v>4</v>
      </c>
      <c r="H36" s="86" t="s">
        <v>601</v>
      </c>
      <c r="I36" s="88">
        <v>2</v>
      </c>
      <c r="J36" s="115">
        <f>Tabulka2[[#This Row],[Hodnota dopadu - dostupnost]]*Tabulka2[[#This Row],[Hodnota zranitelnosti]]*Tabulka2[[#This Row],[Hodnota hrozby]]</f>
        <v>24</v>
      </c>
      <c r="K36" s="115">
        <f>Tabulka2[[#This Row],[Hodnota dopadu - důvěrnost]]*Tabulka2[[#This Row],[Hodnota zranitelnosti]]*Tabulka2[[#This Row],[Hodnota hrozby]]</f>
        <v>24</v>
      </c>
      <c r="L36" s="115">
        <f>Tabulka2[[#This Row],[Hodnota dopadu - integrita]]*Tabulka2[[#This Row],[Hodnota zranitelnosti]]*Tabulka2[[#This Row],[Hodnota hrozby]]</f>
        <v>24</v>
      </c>
      <c r="M36" s="86" t="s">
        <v>634</v>
      </c>
      <c r="N36" s="86" t="s">
        <v>445</v>
      </c>
      <c r="O36" s="88">
        <f>Tabulka2[[#This Row],[Hodnota dopadu - dostupnost]]</f>
        <v>3</v>
      </c>
      <c r="P36" s="88">
        <f>Tabulka2[[#This Row],[Hodnota dopadu - důvěrnost]]</f>
        <v>3</v>
      </c>
      <c r="Q36" s="88">
        <f>Tabulka2[[#This Row],[Hodnota dopadu - integrita]]</f>
        <v>3</v>
      </c>
      <c r="R36" s="88">
        <v>2</v>
      </c>
      <c r="S36" s="88">
        <v>2</v>
      </c>
      <c r="T36" s="115">
        <f>Tabulka2[[#This Row],[Hodnota dopadu - dostupnost (PO)]]*Tabulka2[[#This Row],[Hodnota zranitelnosti (PO)]]*Tabulka2[[#This Row],[Hodnota hrozby (PO)]]</f>
        <v>12</v>
      </c>
      <c r="U36" s="115">
        <f>Tabulka2[[#This Row],[Hodnota dopadu - důvěrnost (PO)]]*Tabulka2[[#This Row],[Hodnota zranitelnosti (PO)]]*Tabulka2[[#This Row],[Hodnota hrozby (PO)]]</f>
        <v>12</v>
      </c>
      <c r="V36" s="115">
        <f>Tabulka2[[#This Row],[Hodnota dopadu - integrita (PO)]]*Tabulka2[[#This Row],[Hodnota zranitelnosti (PO)]]*Tabulka2[[#This Row],[Hodnota hrozby (PO)]]</f>
        <v>12</v>
      </c>
      <c r="W36" s="115"/>
      <c r="X36" s="175"/>
      <c r="Y36" s="116"/>
      <c r="Z36" s="116"/>
      <c r="AA36" s="116"/>
      <c r="AB36" s="116"/>
      <c r="AC36" s="115"/>
      <c r="AD36" s="115"/>
      <c r="AE36" s="115"/>
      <c r="AF36" s="181"/>
      <c r="AG36" s="115"/>
    </row>
    <row r="37" spans="1:33" ht="45" x14ac:dyDescent="0.25">
      <c r="A37" s="106" t="s">
        <v>309</v>
      </c>
      <c r="B37" s="107" t="s">
        <v>483</v>
      </c>
      <c r="C37" s="111">
        <v>3</v>
      </c>
      <c r="D37" s="111">
        <v>3</v>
      </c>
      <c r="E37" s="111">
        <v>3</v>
      </c>
      <c r="F37" s="107" t="s">
        <v>588</v>
      </c>
      <c r="G37" s="111">
        <v>3</v>
      </c>
      <c r="H37" s="107" t="s">
        <v>599</v>
      </c>
      <c r="I37" s="111">
        <v>3</v>
      </c>
      <c r="J37" s="112">
        <f>Tabulka2[[#This Row],[Hodnota dopadu - dostupnost]]*Tabulka2[[#This Row],[Hodnota zranitelnosti]]*Tabulka2[[#This Row],[Hodnota hrozby]]</f>
        <v>27</v>
      </c>
      <c r="K37" s="112">
        <f>Tabulka2[[#This Row],[Hodnota dopadu - důvěrnost]]*Tabulka2[[#This Row],[Hodnota zranitelnosti]]*Tabulka2[[#This Row],[Hodnota hrozby]]</f>
        <v>27</v>
      </c>
      <c r="L37" s="112">
        <f>Tabulka2[[#This Row],[Hodnota dopadu - integrita]]*Tabulka2[[#This Row],[Hodnota zranitelnosti]]*Tabulka2[[#This Row],[Hodnota hrozby]]</f>
        <v>27</v>
      </c>
      <c r="M37" s="107" t="s">
        <v>634</v>
      </c>
      <c r="N37" s="107" t="s">
        <v>446</v>
      </c>
      <c r="O37" s="111">
        <f>Tabulka2[[#This Row],[Hodnota dopadu - dostupnost]]</f>
        <v>3</v>
      </c>
      <c r="P37" s="111">
        <f>Tabulka2[[#This Row],[Hodnota dopadu - důvěrnost]]</f>
        <v>3</v>
      </c>
      <c r="Q37" s="111">
        <f>Tabulka2[[#This Row],[Hodnota dopadu - integrita]]</f>
        <v>3</v>
      </c>
      <c r="R37" s="111">
        <v>1</v>
      </c>
      <c r="S37" s="111">
        <v>3</v>
      </c>
      <c r="T37" s="112">
        <f>Tabulka2[[#This Row],[Hodnota dopadu - dostupnost (PO)]]*Tabulka2[[#This Row],[Hodnota zranitelnosti (PO)]]*Tabulka2[[#This Row],[Hodnota hrozby (PO)]]</f>
        <v>9</v>
      </c>
      <c r="U37" s="112">
        <f>Tabulka2[[#This Row],[Hodnota dopadu - důvěrnost (PO)]]*Tabulka2[[#This Row],[Hodnota zranitelnosti (PO)]]*Tabulka2[[#This Row],[Hodnota hrozby (PO)]]</f>
        <v>9</v>
      </c>
      <c r="V37" s="112">
        <f>Tabulka2[[#This Row],[Hodnota dopadu - integrita (PO)]]*Tabulka2[[#This Row],[Hodnota zranitelnosti (PO)]]*Tabulka2[[#This Row],[Hodnota hrozby (PO)]]</f>
        <v>9</v>
      </c>
      <c r="W37" s="112"/>
      <c r="X37" s="176"/>
      <c r="Y37" s="113"/>
      <c r="Z37" s="113"/>
      <c r="AA37" s="113"/>
      <c r="AB37" s="113"/>
      <c r="AC37" s="110"/>
      <c r="AD37" s="110"/>
      <c r="AE37" s="110"/>
      <c r="AF37" s="182"/>
      <c r="AG37" s="110"/>
    </row>
    <row r="38" spans="1:33" ht="30" x14ac:dyDescent="0.25">
      <c r="A38" s="86" t="s">
        <v>310</v>
      </c>
      <c r="B38" s="86" t="s">
        <v>483</v>
      </c>
      <c r="C38" s="88">
        <v>3</v>
      </c>
      <c r="D38" s="88">
        <v>3</v>
      </c>
      <c r="E38" s="88">
        <v>3</v>
      </c>
      <c r="F38" s="86" t="s">
        <v>589</v>
      </c>
      <c r="G38" s="88">
        <v>3</v>
      </c>
      <c r="H38" s="86" t="s">
        <v>605</v>
      </c>
      <c r="I38" s="88">
        <v>2</v>
      </c>
      <c r="J38" s="115">
        <f>Tabulka2[[#This Row],[Hodnota dopadu - dostupnost]]*Tabulka2[[#This Row],[Hodnota zranitelnosti]]*Tabulka2[[#This Row],[Hodnota hrozby]]</f>
        <v>18</v>
      </c>
      <c r="K38" s="115">
        <f>Tabulka2[[#This Row],[Hodnota dopadu - důvěrnost]]*Tabulka2[[#This Row],[Hodnota zranitelnosti]]*Tabulka2[[#This Row],[Hodnota hrozby]]</f>
        <v>18</v>
      </c>
      <c r="L38" s="115">
        <f>Tabulka2[[#This Row],[Hodnota dopadu - integrita]]*Tabulka2[[#This Row],[Hodnota zranitelnosti]]*Tabulka2[[#This Row],[Hodnota hrozby]]</f>
        <v>18</v>
      </c>
      <c r="M38" s="86" t="s">
        <v>634</v>
      </c>
      <c r="N38" s="86" t="s">
        <v>447</v>
      </c>
      <c r="O38" s="88">
        <f>Tabulka2[[#This Row],[Hodnota dopadu - dostupnost]]</f>
        <v>3</v>
      </c>
      <c r="P38" s="88">
        <f>Tabulka2[[#This Row],[Hodnota dopadu - důvěrnost]]</f>
        <v>3</v>
      </c>
      <c r="Q38" s="88">
        <f>Tabulka2[[#This Row],[Hodnota dopadu - integrita]]</f>
        <v>3</v>
      </c>
      <c r="R38" s="88">
        <v>2</v>
      </c>
      <c r="S38" s="88">
        <v>2</v>
      </c>
      <c r="T38" s="115">
        <f>Tabulka2[[#This Row],[Hodnota dopadu - dostupnost (PO)]]*Tabulka2[[#This Row],[Hodnota zranitelnosti (PO)]]*Tabulka2[[#This Row],[Hodnota hrozby (PO)]]</f>
        <v>12</v>
      </c>
      <c r="U38" s="115">
        <f>Tabulka2[[#This Row],[Hodnota dopadu - důvěrnost (PO)]]*Tabulka2[[#This Row],[Hodnota zranitelnosti (PO)]]*Tabulka2[[#This Row],[Hodnota hrozby (PO)]]</f>
        <v>12</v>
      </c>
      <c r="V38" s="115">
        <f>Tabulka2[[#This Row],[Hodnota dopadu - integrita (PO)]]*Tabulka2[[#This Row],[Hodnota zranitelnosti (PO)]]*Tabulka2[[#This Row],[Hodnota hrozby (PO)]]</f>
        <v>12</v>
      </c>
      <c r="W38" s="115"/>
      <c r="X38" s="175"/>
      <c r="Y38" s="116"/>
      <c r="Z38" s="116"/>
      <c r="AA38" s="116"/>
      <c r="AB38" s="116"/>
      <c r="AC38" s="115"/>
      <c r="AD38" s="115"/>
      <c r="AE38" s="115"/>
      <c r="AF38" s="181"/>
      <c r="AG38" s="115"/>
    </row>
    <row r="39" spans="1:33" ht="105" x14ac:dyDescent="0.25">
      <c r="A39" s="106" t="s">
        <v>311</v>
      </c>
      <c r="B39" s="107" t="s">
        <v>484</v>
      </c>
      <c r="C39" s="111">
        <v>3</v>
      </c>
      <c r="D39" s="111">
        <v>3</v>
      </c>
      <c r="E39" s="111">
        <v>3</v>
      </c>
      <c r="F39" s="107" t="s">
        <v>585</v>
      </c>
      <c r="G39" s="111">
        <v>3</v>
      </c>
      <c r="H39" s="106" t="s">
        <v>605</v>
      </c>
      <c r="I39" s="126">
        <v>4</v>
      </c>
      <c r="J39" s="112">
        <f>Tabulka2[[#This Row],[Hodnota dopadu - dostupnost]]*Tabulka2[[#This Row],[Hodnota zranitelnosti]]*Tabulka2[[#This Row],[Hodnota hrozby]]</f>
        <v>36</v>
      </c>
      <c r="K39" s="112">
        <f>Tabulka2[[#This Row],[Hodnota dopadu - důvěrnost]]*Tabulka2[[#This Row],[Hodnota zranitelnosti]]*Tabulka2[[#This Row],[Hodnota hrozby]]</f>
        <v>36</v>
      </c>
      <c r="L39" s="112">
        <f>Tabulka2[[#This Row],[Hodnota dopadu - integrita]]*Tabulka2[[#This Row],[Hodnota zranitelnosti]]*Tabulka2[[#This Row],[Hodnota hrozby]]</f>
        <v>36</v>
      </c>
      <c r="M39" s="107" t="s">
        <v>634</v>
      </c>
      <c r="N39" s="107" t="s">
        <v>632</v>
      </c>
      <c r="O39" s="111">
        <f>Tabulka2[[#This Row],[Hodnota dopadu - dostupnost]]</f>
        <v>3</v>
      </c>
      <c r="P39" s="111">
        <f>Tabulka2[[#This Row],[Hodnota dopadu - důvěrnost]]</f>
        <v>3</v>
      </c>
      <c r="Q39" s="111">
        <f>Tabulka2[[#This Row],[Hodnota dopadu - integrita]]</f>
        <v>3</v>
      </c>
      <c r="R39" s="111">
        <v>2</v>
      </c>
      <c r="S39" s="126">
        <v>4</v>
      </c>
      <c r="T39" s="112">
        <f>Tabulka2[[#This Row],[Hodnota dopadu - dostupnost (PO)]]*Tabulka2[[#This Row],[Hodnota zranitelnosti (PO)]]*Tabulka2[[#This Row],[Hodnota hrozby (PO)]]</f>
        <v>24</v>
      </c>
      <c r="U39" s="112">
        <f>Tabulka2[[#This Row],[Hodnota dopadu - důvěrnost (PO)]]*Tabulka2[[#This Row],[Hodnota zranitelnosti (PO)]]*Tabulka2[[#This Row],[Hodnota hrozby (PO)]]</f>
        <v>24</v>
      </c>
      <c r="V39" s="112">
        <f>Tabulka2[[#This Row],[Hodnota dopadu - integrita (PO)]]*Tabulka2[[#This Row],[Hodnota zranitelnosti (PO)]]*Tabulka2[[#This Row],[Hodnota hrozby (PO)]]</f>
        <v>24</v>
      </c>
      <c r="W39" s="112"/>
      <c r="X39" s="176"/>
      <c r="Y39" s="113"/>
      <c r="Z39" s="113"/>
      <c r="AA39" s="113"/>
      <c r="AB39" s="113"/>
      <c r="AC39" s="110"/>
      <c r="AD39" s="110"/>
      <c r="AE39" s="110"/>
      <c r="AF39" s="182"/>
      <c r="AG39" s="110"/>
    </row>
    <row r="40" spans="1:33" ht="30" x14ac:dyDescent="0.25">
      <c r="A40" s="86" t="s">
        <v>312</v>
      </c>
      <c r="B40" s="86" t="s">
        <v>484</v>
      </c>
      <c r="C40" s="88">
        <v>3</v>
      </c>
      <c r="D40" s="88">
        <v>3</v>
      </c>
      <c r="E40" s="88">
        <v>3</v>
      </c>
      <c r="F40" s="86" t="s">
        <v>590</v>
      </c>
      <c r="G40" s="88">
        <v>3</v>
      </c>
      <c r="H40" s="86" t="s">
        <v>598</v>
      </c>
      <c r="I40" s="88">
        <v>3</v>
      </c>
      <c r="J40" s="115">
        <f>Tabulka2[[#This Row],[Hodnota dopadu - dostupnost]]*Tabulka2[[#This Row],[Hodnota zranitelnosti]]*Tabulka2[[#This Row],[Hodnota hrozby]]</f>
        <v>27</v>
      </c>
      <c r="K40" s="115">
        <f>Tabulka2[[#This Row],[Hodnota dopadu - důvěrnost]]*Tabulka2[[#This Row],[Hodnota zranitelnosti]]*Tabulka2[[#This Row],[Hodnota hrozby]]</f>
        <v>27</v>
      </c>
      <c r="L40" s="115">
        <f>Tabulka2[[#This Row],[Hodnota dopadu - integrita]]*Tabulka2[[#This Row],[Hodnota zranitelnosti]]*Tabulka2[[#This Row],[Hodnota hrozby]]</f>
        <v>27</v>
      </c>
      <c r="M40" s="86" t="s">
        <v>634</v>
      </c>
      <c r="N40" s="86"/>
      <c r="O40" s="88">
        <f>Tabulka2[[#This Row],[Hodnota dopadu - dostupnost]]</f>
        <v>3</v>
      </c>
      <c r="P40" s="88">
        <f>Tabulka2[[#This Row],[Hodnota dopadu - důvěrnost]]</f>
        <v>3</v>
      </c>
      <c r="Q40" s="88">
        <f>Tabulka2[[#This Row],[Hodnota dopadu - integrita]]</f>
        <v>3</v>
      </c>
      <c r="R40" s="88">
        <v>2</v>
      </c>
      <c r="S40" s="88">
        <v>3</v>
      </c>
      <c r="T40" s="115">
        <f>Tabulka2[[#This Row],[Hodnota dopadu - dostupnost (PO)]]*Tabulka2[[#This Row],[Hodnota zranitelnosti (PO)]]*Tabulka2[[#This Row],[Hodnota hrozby (PO)]]</f>
        <v>18</v>
      </c>
      <c r="U40" s="115">
        <f>Tabulka2[[#This Row],[Hodnota dopadu - důvěrnost (PO)]]*Tabulka2[[#This Row],[Hodnota zranitelnosti (PO)]]*Tabulka2[[#This Row],[Hodnota hrozby (PO)]]</f>
        <v>18</v>
      </c>
      <c r="V40" s="115">
        <f>Tabulka2[[#This Row],[Hodnota dopadu - integrita (PO)]]*Tabulka2[[#This Row],[Hodnota zranitelnosti (PO)]]*Tabulka2[[#This Row],[Hodnota hrozby (PO)]]</f>
        <v>18</v>
      </c>
      <c r="W40" s="115"/>
      <c r="X40" s="175"/>
      <c r="Y40" s="116"/>
      <c r="Z40" s="116"/>
      <c r="AA40" s="116"/>
      <c r="AB40" s="116"/>
      <c r="AC40" s="115"/>
      <c r="AD40" s="115"/>
      <c r="AE40" s="115"/>
      <c r="AF40" s="181"/>
      <c r="AG40" s="115"/>
    </row>
    <row r="41" spans="1:33" ht="30" x14ac:dyDescent="0.25">
      <c r="A41" s="106" t="s">
        <v>313</v>
      </c>
      <c r="B41" s="107" t="s">
        <v>484</v>
      </c>
      <c r="C41" s="111">
        <v>3</v>
      </c>
      <c r="D41" s="111">
        <v>3</v>
      </c>
      <c r="E41" s="111">
        <v>3</v>
      </c>
      <c r="F41" s="106" t="s">
        <v>589</v>
      </c>
      <c r="G41" s="108">
        <v>3</v>
      </c>
      <c r="H41" s="106" t="s">
        <v>605</v>
      </c>
      <c r="I41" s="111">
        <v>2</v>
      </c>
      <c r="J41" s="112">
        <f>Tabulka2[[#This Row],[Hodnota dopadu - dostupnost]]*Tabulka2[[#This Row],[Hodnota zranitelnosti]]*Tabulka2[[#This Row],[Hodnota hrozby]]</f>
        <v>18</v>
      </c>
      <c r="K41" s="112">
        <f>Tabulka2[[#This Row],[Hodnota dopadu - důvěrnost]]*Tabulka2[[#This Row],[Hodnota zranitelnosti]]*Tabulka2[[#This Row],[Hodnota hrozby]]</f>
        <v>18</v>
      </c>
      <c r="L41" s="112">
        <f>Tabulka2[[#This Row],[Hodnota dopadu - integrita]]*Tabulka2[[#This Row],[Hodnota zranitelnosti]]*Tabulka2[[#This Row],[Hodnota hrozby]]</f>
        <v>18</v>
      </c>
      <c r="M41" s="107" t="s">
        <v>634</v>
      </c>
      <c r="N41" s="107"/>
      <c r="O41" s="111">
        <f>Tabulka2[[#This Row],[Hodnota dopadu - dostupnost]]</f>
        <v>3</v>
      </c>
      <c r="P41" s="111">
        <f>Tabulka2[[#This Row],[Hodnota dopadu - důvěrnost]]</f>
        <v>3</v>
      </c>
      <c r="Q41" s="111">
        <f>Tabulka2[[#This Row],[Hodnota dopadu - integrita]]</f>
        <v>3</v>
      </c>
      <c r="R41" s="111">
        <v>2</v>
      </c>
      <c r="S41" s="111">
        <v>2</v>
      </c>
      <c r="T41" s="112">
        <f>Tabulka2[[#This Row],[Hodnota dopadu - dostupnost (PO)]]*Tabulka2[[#This Row],[Hodnota zranitelnosti (PO)]]*Tabulka2[[#This Row],[Hodnota hrozby (PO)]]</f>
        <v>12</v>
      </c>
      <c r="U41" s="112">
        <f>Tabulka2[[#This Row],[Hodnota dopadu - důvěrnost (PO)]]*Tabulka2[[#This Row],[Hodnota zranitelnosti (PO)]]*Tabulka2[[#This Row],[Hodnota hrozby (PO)]]</f>
        <v>12</v>
      </c>
      <c r="V41" s="112">
        <f>Tabulka2[[#This Row],[Hodnota dopadu - integrita (PO)]]*Tabulka2[[#This Row],[Hodnota zranitelnosti (PO)]]*Tabulka2[[#This Row],[Hodnota hrozby (PO)]]</f>
        <v>12</v>
      </c>
      <c r="W41" s="112"/>
      <c r="X41" s="176"/>
      <c r="Y41" s="113"/>
      <c r="Z41" s="113"/>
      <c r="AA41" s="113"/>
      <c r="AB41" s="113"/>
      <c r="AC41" s="110"/>
      <c r="AD41" s="110"/>
      <c r="AE41" s="110"/>
      <c r="AF41" s="182"/>
      <c r="AG41" s="110"/>
    </row>
    <row r="42" spans="1:33" ht="45" x14ac:dyDescent="0.25">
      <c r="A42" s="86" t="s">
        <v>314</v>
      </c>
      <c r="B42" s="86" t="s">
        <v>484</v>
      </c>
      <c r="C42" s="88">
        <v>3</v>
      </c>
      <c r="D42" s="88">
        <v>3</v>
      </c>
      <c r="E42" s="88">
        <v>3</v>
      </c>
      <c r="F42" s="86" t="s">
        <v>587</v>
      </c>
      <c r="G42" s="114">
        <v>4</v>
      </c>
      <c r="H42" s="86" t="s">
        <v>601</v>
      </c>
      <c r="I42" s="88">
        <v>1</v>
      </c>
      <c r="J42" s="115">
        <f>Tabulka2[[#This Row],[Hodnota dopadu - dostupnost]]*Tabulka2[[#This Row],[Hodnota zranitelnosti]]*Tabulka2[[#This Row],[Hodnota hrozby]]</f>
        <v>12</v>
      </c>
      <c r="K42" s="115">
        <f>Tabulka2[[#This Row],[Hodnota dopadu - důvěrnost]]*Tabulka2[[#This Row],[Hodnota zranitelnosti]]*Tabulka2[[#This Row],[Hodnota hrozby]]</f>
        <v>12</v>
      </c>
      <c r="L42" s="115">
        <f>Tabulka2[[#This Row],[Hodnota dopadu - integrita]]*Tabulka2[[#This Row],[Hodnota zranitelnosti]]*Tabulka2[[#This Row],[Hodnota hrozby]]</f>
        <v>12</v>
      </c>
      <c r="M42" s="86" t="s">
        <v>684</v>
      </c>
      <c r="N42" s="86"/>
      <c r="O42" s="88">
        <f>Tabulka2[[#This Row],[Hodnota dopadu - dostupnost]]</f>
        <v>3</v>
      </c>
      <c r="P42" s="88">
        <f>Tabulka2[[#This Row],[Hodnota dopadu - důvěrnost]]</f>
        <v>3</v>
      </c>
      <c r="Q42" s="88">
        <f>Tabulka2[[#This Row],[Hodnota dopadu - integrita]]</f>
        <v>3</v>
      </c>
      <c r="R42" s="114">
        <v>4</v>
      </c>
      <c r="S42" s="88">
        <v>1</v>
      </c>
      <c r="T42" s="115">
        <f>Tabulka2[[#This Row],[Hodnota dopadu - dostupnost (PO)]]*Tabulka2[[#This Row],[Hodnota zranitelnosti (PO)]]*Tabulka2[[#This Row],[Hodnota hrozby (PO)]]</f>
        <v>12</v>
      </c>
      <c r="U42" s="115">
        <f>Tabulka2[[#This Row],[Hodnota dopadu - důvěrnost (PO)]]*Tabulka2[[#This Row],[Hodnota zranitelnosti (PO)]]*Tabulka2[[#This Row],[Hodnota hrozby (PO)]]</f>
        <v>12</v>
      </c>
      <c r="V42" s="115">
        <f>Tabulka2[[#This Row],[Hodnota dopadu - integrita (PO)]]*Tabulka2[[#This Row],[Hodnota zranitelnosti (PO)]]*Tabulka2[[#This Row],[Hodnota hrozby (PO)]]</f>
        <v>12</v>
      </c>
      <c r="W42" s="115"/>
      <c r="X42" s="175"/>
      <c r="Y42" s="116"/>
      <c r="Z42" s="116"/>
      <c r="AA42" s="116"/>
      <c r="AB42" s="116"/>
      <c r="AC42" s="115"/>
      <c r="AD42" s="115"/>
      <c r="AE42" s="115"/>
      <c r="AF42" s="181"/>
      <c r="AG42" s="115"/>
    </row>
    <row r="43" spans="1:33" ht="90" x14ac:dyDescent="0.25">
      <c r="A43" s="106" t="s">
        <v>315</v>
      </c>
      <c r="B43" s="107" t="s">
        <v>611</v>
      </c>
      <c r="C43" s="111">
        <v>3</v>
      </c>
      <c r="D43" s="108" t="s">
        <v>397</v>
      </c>
      <c r="E43" s="111">
        <v>3</v>
      </c>
      <c r="F43" s="107" t="s">
        <v>584</v>
      </c>
      <c r="G43" s="111">
        <v>3</v>
      </c>
      <c r="H43" s="107" t="s">
        <v>594</v>
      </c>
      <c r="I43" s="111">
        <v>3</v>
      </c>
      <c r="J43" s="112">
        <f>Tabulka2[[#This Row],[Hodnota dopadu - dostupnost]]*Tabulka2[[#This Row],[Hodnota zranitelnosti]]*Tabulka2[[#This Row],[Hodnota hrozby]]</f>
        <v>27</v>
      </c>
      <c r="K43" s="110" t="s">
        <v>397</v>
      </c>
      <c r="L43" s="112">
        <f>Tabulka2[[#This Row],[Hodnota dopadu - integrita]]*Tabulka2[[#This Row],[Hodnota zranitelnosti]]*Tabulka2[[#This Row],[Hodnota hrozby]]</f>
        <v>27</v>
      </c>
      <c r="M43" s="107" t="s">
        <v>634</v>
      </c>
      <c r="N43" s="107" t="s">
        <v>448</v>
      </c>
      <c r="O43" s="111">
        <f>Tabulka2[[#This Row],[Hodnota dopadu - dostupnost]]</f>
        <v>3</v>
      </c>
      <c r="P43" s="111" t="str">
        <f>Tabulka2[[#This Row],[Hodnota dopadu - důvěrnost]]</f>
        <v>Nerelevantní</v>
      </c>
      <c r="Q43" s="111">
        <f>Tabulka2[[#This Row],[Hodnota dopadu - integrita]]</f>
        <v>3</v>
      </c>
      <c r="R43" s="111">
        <v>1</v>
      </c>
      <c r="S43" s="111">
        <v>3</v>
      </c>
      <c r="T43" s="112">
        <f>Tabulka2[[#This Row],[Hodnota dopadu - dostupnost (PO)]]*Tabulka2[[#This Row],[Hodnota zranitelnosti (PO)]]*Tabulka2[[#This Row],[Hodnota hrozby (PO)]]</f>
        <v>9</v>
      </c>
      <c r="U43" s="112" t="s">
        <v>397</v>
      </c>
      <c r="V43" s="112">
        <f>Tabulka2[[#This Row],[Hodnota dopadu - integrita (PO)]]*Tabulka2[[#This Row],[Hodnota zranitelnosti (PO)]]*Tabulka2[[#This Row],[Hodnota hrozby (PO)]]</f>
        <v>9</v>
      </c>
      <c r="W43" s="112"/>
      <c r="X43" s="176"/>
      <c r="Y43" s="113"/>
      <c r="Z43" s="113"/>
      <c r="AA43" s="113"/>
      <c r="AB43" s="113"/>
      <c r="AC43" s="110"/>
      <c r="AD43" s="110"/>
      <c r="AE43" s="110"/>
      <c r="AF43" s="182"/>
      <c r="AG43" s="110"/>
    </row>
    <row r="44" spans="1:33" x14ac:dyDescent="0.25">
      <c r="A44" s="86" t="s">
        <v>316</v>
      </c>
      <c r="B44" s="86" t="s">
        <v>611</v>
      </c>
      <c r="C44" s="88">
        <v>3</v>
      </c>
      <c r="D44" s="88">
        <v>3</v>
      </c>
      <c r="E44" s="88">
        <v>3</v>
      </c>
      <c r="F44" s="86" t="s">
        <v>591</v>
      </c>
      <c r="G44" s="88">
        <v>3</v>
      </c>
      <c r="H44" s="86" t="s">
        <v>603</v>
      </c>
      <c r="I44" s="88">
        <v>2</v>
      </c>
      <c r="J44" s="115">
        <f>Tabulka2[[#This Row],[Hodnota dopadu - dostupnost]]*Tabulka2[[#This Row],[Hodnota zranitelnosti]]*Tabulka2[[#This Row],[Hodnota hrozby]]</f>
        <v>18</v>
      </c>
      <c r="K44" s="115">
        <f>Tabulka2[[#This Row],[Hodnota dopadu - důvěrnost]]*Tabulka2[[#This Row],[Hodnota zranitelnosti]]*Tabulka2[[#This Row],[Hodnota hrozby]]</f>
        <v>18</v>
      </c>
      <c r="L44" s="115">
        <f>Tabulka2[[#This Row],[Hodnota dopadu - integrita]]*Tabulka2[[#This Row],[Hodnota zranitelnosti]]*Tabulka2[[#This Row],[Hodnota hrozby]]</f>
        <v>18</v>
      </c>
      <c r="M44" s="86" t="s">
        <v>685</v>
      </c>
      <c r="N44" s="86" t="s">
        <v>449</v>
      </c>
      <c r="O44" s="88">
        <f>Tabulka2[[#This Row],[Hodnota dopadu - dostupnost]]</f>
        <v>3</v>
      </c>
      <c r="P44" s="88">
        <f>Tabulka2[[#This Row],[Hodnota dopadu - důvěrnost]]</f>
        <v>3</v>
      </c>
      <c r="Q44" s="88">
        <f>Tabulka2[[#This Row],[Hodnota dopadu - integrita]]</f>
        <v>3</v>
      </c>
      <c r="R44" s="88">
        <v>3</v>
      </c>
      <c r="S44" s="88">
        <v>2</v>
      </c>
      <c r="T44" s="115">
        <f>Tabulka2[[#This Row],[Hodnota dopadu - dostupnost (PO)]]*Tabulka2[[#This Row],[Hodnota zranitelnosti (PO)]]*Tabulka2[[#This Row],[Hodnota hrozby (PO)]]</f>
        <v>18</v>
      </c>
      <c r="U44" s="115">
        <f>Tabulka2[[#This Row],[Hodnota dopadu - důvěrnost (PO)]]*Tabulka2[[#This Row],[Hodnota zranitelnosti (PO)]]*Tabulka2[[#This Row],[Hodnota hrozby (PO)]]</f>
        <v>18</v>
      </c>
      <c r="V44" s="115">
        <f>Tabulka2[[#This Row],[Hodnota dopadu - integrita (PO)]]*Tabulka2[[#This Row],[Hodnota zranitelnosti (PO)]]*Tabulka2[[#This Row],[Hodnota hrozby (PO)]]</f>
        <v>18</v>
      </c>
      <c r="W44" s="115"/>
      <c r="X44" s="175"/>
      <c r="Y44" s="116"/>
      <c r="Z44" s="116"/>
      <c r="AA44" s="116"/>
      <c r="AB44" s="116"/>
      <c r="AC44" s="115"/>
      <c r="AD44" s="115"/>
      <c r="AE44" s="115"/>
      <c r="AF44" s="181"/>
      <c r="AG44" s="115"/>
    </row>
    <row r="45" spans="1:33" ht="75" x14ac:dyDescent="0.25">
      <c r="A45" s="106" t="s">
        <v>317</v>
      </c>
      <c r="B45" s="107" t="s">
        <v>611</v>
      </c>
      <c r="C45" s="111">
        <v>3</v>
      </c>
      <c r="D45" s="108" t="s">
        <v>397</v>
      </c>
      <c r="E45" s="111" t="s">
        <v>397</v>
      </c>
      <c r="F45" s="107" t="s">
        <v>592</v>
      </c>
      <c r="G45" s="126">
        <v>4</v>
      </c>
      <c r="H45" s="107" t="s">
        <v>600</v>
      </c>
      <c r="I45" s="111">
        <v>2</v>
      </c>
      <c r="J45" s="112">
        <f>Tabulka2[[#This Row],[Hodnota dopadu - dostupnost]]*Tabulka2[[#This Row],[Hodnota zranitelnosti]]*Tabulka2[[#This Row],[Hodnota hrozby]]</f>
        <v>24</v>
      </c>
      <c r="K45" s="112" t="s">
        <v>397</v>
      </c>
      <c r="L45" s="112" t="s">
        <v>397</v>
      </c>
      <c r="M45" s="107" t="s">
        <v>634</v>
      </c>
      <c r="N45" s="107" t="s">
        <v>726</v>
      </c>
      <c r="O45" s="111">
        <f>Tabulka2[[#This Row],[Hodnota dopadu - dostupnost]]</f>
        <v>3</v>
      </c>
      <c r="P45" s="111" t="str">
        <f>Tabulka2[[#This Row],[Hodnota dopadu - důvěrnost]]</f>
        <v>Nerelevantní</v>
      </c>
      <c r="Q45" s="111" t="str">
        <f>Tabulka2[[#This Row],[Hodnota dopadu - integrita]]</f>
        <v>Nerelevantní</v>
      </c>
      <c r="R45" s="111">
        <v>1</v>
      </c>
      <c r="S45" s="111">
        <v>2</v>
      </c>
      <c r="T45" s="112">
        <f>Tabulka2[[#This Row],[Hodnota dopadu - dostupnost (PO)]]*Tabulka2[[#This Row],[Hodnota zranitelnosti (PO)]]*Tabulka2[[#This Row],[Hodnota hrozby (PO)]]</f>
        <v>6</v>
      </c>
      <c r="U45" s="112" t="s">
        <v>397</v>
      </c>
      <c r="V45" s="112" t="s">
        <v>397</v>
      </c>
      <c r="W45" s="112"/>
      <c r="X45" s="176"/>
      <c r="Y45" s="113"/>
      <c r="Z45" s="113"/>
      <c r="AA45" s="113"/>
      <c r="AB45" s="113"/>
      <c r="AC45" s="110"/>
      <c r="AD45" s="110"/>
      <c r="AE45" s="110"/>
      <c r="AF45" s="182"/>
      <c r="AG45" s="110"/>
    </row>
    <row r="46" spans="1:33" ht="45" x14ac:dyDescent="0.25">
      <c r="A46" s="86" t="s">
        <v>318</v>
      </c>
      <c r="B46" s="86" t="s">
        <v>611</v>
      </c>
      <c r="C46" s="88">
        <v>3</v>
      </c>
      <c r="D46" s="88" t="s">
        <v>397</v>
      </c>
      <c r="E46" s="88">
        <v>3</v>
      </c>
      <c r="F46" s="86" t="s">
        <v>585</v>
      </c>
      <c r="G46" s="114">
        <v>4</v>
      </c>
      <c r="H46" s="86" t="s">
        <v>594</v>
      </c>
      <c r="I46" s="88">
        <v>2</v>
      </c>
      <c r="J46" s="115">
        <f>Tabulka2[[#This Row],[Hodnota dopadu - dostupnost]]*Tabulka2[[#This Row],[Hodnota zranitelnosti]]*Tabulka2[[#This Row],[Hodnota hrozby]]</f>
        <v>24</v>
      </c>
      <c r="K46" s="115" t="s">
        <v>397</v>
      </c>
      <c r="L46" s="115">
        <f>Tabulka2[[#This Row],[Hodnota dopadu - integrita]]*Tabulka2[[#This Row],[Hodnota zranitelnosti]]*Tabulka2[[#This Row],[Hodnota hrozby]]</f>
        <v>24</v>
      </c>
      <c r="M46" s="86" t="s">
        <v>634</v>
      </c>
      <c r="N46" s="86" t="s">
        <v>450</v>
      </c>
      <c r="O46" s="88">
        <f>Tabulka2[[#This Row],[Hodnota dopadu - dostupnost]]</f>
        <v>3</v>
      </c>
      <c r="P46" s="88" t="str">
        <f>Tabulka2[[#This Row],[Hodnota dopadu - důvěrnost]]</f>
        <v>Nerelevantní</v>
      </c>
      <c r="Q46" s="88">
        <f>Tabulka2[[#This Row],[Hodnota dopadu - integrita]]</f>
        <v>3</v>
      </c>
      <c r="R46" s="88">
        <v>1</v>
      </c>
      <c r="S46" s="88">
        <v>2</v>
      </c>
      <c r="T46" s="115">
        <f>Tabulka2[[#This Row],[Hodnota dopadu - dostupnost (PO)]]*Tabulka2[[#This Row],[Hodnota zranitelnosti (PO)]]*Tabulka2[[#This Row],[Hodnota hrozby (PO)]]</f>
        <v>6</v>
      </c>
      <c r="U46" s="115" t="s">
        <v>397</v>
      </c>
      <c r="V46" s="115">
        <f>Tabulka2[[#This Row],[Hodnota dopadu - integrita (PO)]]*Tabulka2[[#This Row],[Hodnota zranitelnosti (PO)]]*Tabulka2[[#This Row],[Hodnota hrozby (PO)]]</f>
        <v>6</v>
      </c>
      <c r="W46" s="115"/>
      <c r="X46" s="175"/>
      <c r="Y46" s="116"/>
      <c r="Z46" s="116"/>
      <c r="AA46" s="116"/>
      <c r="AB46" s="116"/>
      <c r="AC46" s="115"/>
      <c r="AD46" s="115"/>
      <c r="AE46" s="115"/>
      <c r="AF46" s="181"/>
      <c r="AG46" s="115"/>
    </row>
    <row r="47" spans="1:33" ht="75" x14ac:dyDescent="0.25">
      <c r="A47" s="106" t="s">
        <v>319</v>
      </c>
      <c r="B47" s="107" t="s">
        <v>612</v>
      </c>
      <c r="C47" s="111">
        <v>3</v>
      </c>
      <c r="D47" s="108" t="s">
        <v>397</v>
      </c>
      <c r="E47" s="111" t="s">
        <v>397</v>
      </c>
      <c r="F47" s="107" t="s">
        <v>592</v>
      </c>
      <c r="G47" s="111">
        <v>2</v>
      </c>
      <c r="H47" s="107" t="s">
        <v>600</v>
      </c>
      <c r="I47" s="111">
        <v>2</v>
      </c>
      <c r="J47" s="112">
        <f>Tabulka2[[#This Row],[Hodnota dopadu - dostupnost]]*Tabulka2[[#This Row],[Hodnota zranitelnosti]]*Tabulka2[[#This Row],[Hodnota hrozby]]</f>
        <v>12</v>
      </c>
      <c r="K47" s="112" t="s">
        <v>397</v>
      </c>
      <c r="L47" s="112" t="s">
        <v>397</v>
      </c>
      <c r="M47" s="107" t="s">
        <v>684</v>
      </c>
      <c r="N47" s="107" t="s">
        <v>451</v>
      </c>
      <c r="O47" s="111">
        <f>Tabulka2[[#This Row],[Hodnota dopadu - dostupnost]]</f>
        <v>3</v>
      </c>
      <c r="P47" s="111" t="str">
        <f>Tabulka2[[#This Row],[Hodnota dopadu - důvěrnost]]</f>
        <v>Nerelevantní</v>
      </c>
      <c r="Q47" s="111" t="str">
        <f>Tabulka2[[#This Row],[Hodnota dopadu - integrita]]</f>
        <v>Nerelevantní</v>
      </c>
      <c r="R47" s="111">
        <v>2</v>
      </c>
      <c r="S47" s="111">
        <v>2</v>
      </c>
      <c r="T47" s="112">
        <f>Tabulka2[[#This Row],[Hodnota dopadu - dostupnost (PO)]]*Tabulka2[[#This Row],[Hodnota zranitelnosti (PO)]]*Tabulka2[[#This Row],[Hodnota hrozby (PO)]]</f>
        <v>12</v>
      </c>
      <c r="U47" s="112" t="s">
        <v>397</v>
      </c>
      <c r="V47" s="112" t="s">
        <v>397</v>
      </c>
      <c r="W47" s="112"/>
      <c r="X47" s="176"/>
      <c r="Y47" s="113"/>
      <c r="Z47" s="113"/>
      <c r="AA47" s="113"/>
      <c r="AB47" s="113"/>
      <c r="AC47" s="110"/>
      <c r="AD47" s="110"/>
      <c r="AE47" s="110"/>
      <c r="AF47" s="182"/>
      <c r="AG47" s="110"/>
    </row>
    <row r="48" spans="1:33" x14ac:dyDescent="0.25">
      <c r="A48" s="86" t="s">
        <v>320</v>
      </c>
      <c r="B48" s="86" t="s">
        <v>612</v>
      </c>
      <c r="C48" s="88">
        <v>3</v>
      </c>
      <c r="D48" s="88">
        <v>3</v>
      </c>
      <c r="E48" s="88">
        <v>3</v>
      </c>
      <c r="F48" s="86" t="s">
        <v>591</v>
      </c>
      <c r="G48" s="88">
        <v>2</v>
      </c>
      <c r="H48" s="86" t="s">
        <v>603</v>
      </c>
      <c r="I48" s="88">
        <v>3</v>
      </c>
      <c r="J48" s="115">
        <f>Tabulka2[[#This Row],[Hodnota dopadu - dostupnost]]*Tabulka2[[#This Row],[Hodnota zranitelnosti]]*Tabulka2[[#This Row],[Hodnota hrozby]]</f>
        <v>18</v>
      </c>
      <c r="K48" s="115">
        <f>Tabulka2[[#This Row],[Hodnota dopadu - důvěrnost]]*Tabulka2[[#This Row],[Hodnota zranitelnosti]]*Tabulka2[[#This Row],[Hodnota hrozby]]</f>
        <v>18</v>
      </c>
      <c r="L48" s="115">
        <f>Tabulka2[[#This Row],[Hodnota dopadu - integrita]]*Tabulka2[[#This Row],[Hodnota zranitelnosti]]*Tabulka2[[#This Row],[Hodnota hrozby]]</f>
        <v>18</v>
      </c>
      <c r="M48" s="86" t="s">
        <v>685</v>
      </c>
      <c r="N48" s="86"/>
      <c r="O48" s="88">
        <f>Tabulka2[[#This Row],[Hodnota dopadu - dostupnost]]</f>
        <v>3</v>
      </c>
      <c r="P48" s="88">
        <f>Tabulka2[[#This Row],[Hodnota dopadu - důvěrnost]]</f>
        <v>3</v>
      </c>
      <c r="Q48" s="88">
        <f>Tabulka2[[#This Row],[Hodnota dopadu - integrita]]</f>
        <v>3</v>
      </c>
      <c r="R48" s="88">
        <v>2</v>
      </c>
      <c r="S48" s="88">
        <v>3</v>
      </c>
      <c r="T48" s="115">
        <f>Tabulka2[[#This Row],[Hodnota dopadu - dostupnost (PO)]]*Tabulka2[[#This Row],[Hodnota zranitelnosti (PO)]]*Tabulka2[[#This Row],[Hodnota hrozby (PO)]]</f>
        <v>18</v>
      </c>
      <c r="U48" s="115">
        <f>Tabulka2[[#This Row],[Hodnota dopadu - důvěrnost (PO)]]*Tabulka2[[#This Row],[Hodnota zranitelnosti (PO)]]*Tabulka2[[#This Row],[Hodnota hrozby (PO)]]</f>
        <v>18</v>
      </c>
      <c r="V48" s="115">
        <f>Tabulka2[[#This Row],[Hodnota dopadu - integrita (PO)]]*Tabulka2[[#This Row],[Hodnota zranitelnosti (PO)]]*Tabulka2[[#This Row],[Hodnota hrozby (PO)]]</f>
        <v>18</v>
      </c>
      <c r="W48" s="115"/>
      <c r="X48" s="175"/>
      <c r="Y48" s="116"/>
      <c r="Z48" s="116"/>
      <c r="AA48" s="116"/>
      <c r="AB48" s="116"/>
      <c r="AC48" s="115"/>
      <c r="AD48" s="115"/>
      <c r="AE48" s="115"/>
      <c r="AF48" s="181"/>
      <c r="AG48" s="115"/>
    </row>
    <row r="49" spans="1:33" ht="30" x14ac:dyDescent="0.25">
      <c r="A49" s="106" t="s">
        <v>321</v>
      </c>
      <c r="B49" s="107" t="s">
        <v>613</v>
      </c>
      <c r="C49" s="111">
        <v>3</v>
      </c>
      <c r="D49" s="111">
        <v>3</v>
      </c>
      <c r="E49" s="111">
        <v>3</v>
      </c>
      <c r="F49" s="107" t="s">
        <v>592</v>
      </c>
      <c r="G49" s="111">
        <v>3</v>
      </c>
      <c r="H49" s="107" t="s">
        <v>601</v>
      </c>
      <c r="I49" s="111">
        <v>2</v>
      </c>
      <c r="J49" s="112">
        <f>Tabulka2[[#This Row],[Hodnota dopadu - dostupnost]]*Tabulka2[[#This Row],[Hodnota zranitelnosti]]*Tabulka2[[#This Row],[Hodnota hrozby]]</f>
        <v>18</v>
      </c>
      <c r="K49" s="112">
        <f>Tabulka2[[#This Row],[Hodnota dopadu - důvěrnost]]*Tabulka2[[#This Row],[Hodnota zranitelnosti]]*Tabulka2[[#This Row],[Hodnota hrozby]]</f>
        <v>18</v>
      </c>
      <c r="L49" s="112">
        <f>Tabulka2[[#This Row],[Hodnota dopadu - integrita]]*Tabulka2[[#This Row],[Hodnota zranitelnosti]]*Tabulka2[[#This Row],[Hodnota hrozby]]</f>
        <v>18</v>
      </c>
      <c r="M49" s="107" t="s">
        <v>685</v>
      </c>
      <c r="N49" s="107" t="s">
        <v>452</v>
      </c>
      <c r="O49" s="111">
        <f>Tabulka2[[#This Row],[Hodnota dopadu - dostupnost]]</f>
        <v>3</v>
      </c>
      <c r="P49" s="111">
        <f>Tabulka2[[#This Row],[Hodnota dopadu - důvěrnost]]</f>
        <v>3</v>
      </c>
      <c r="Q49" s="111">
        <f>Tabulka2[[#This Row],[Hodnota dopadu - integrita]]</f>
        <v>3</v>
      </c>
      <c r="R49" s="111">
        <v>3</v>
      </c>
      <c r="S49" s="111">
        <v>2</v>
      </c>
      <c r="T49" s="112">
        <f>Tabulka2[[#This Row],[Hodnota dopadu - dostupnost (PO)]]*Tabulka2[[#This Row],[Hodnota zranitelnosti (PO)]]*Tabulka2[[#This Row],[Hodnota hrozby (PO)]]</f>
        <v>18</v>
      </c>
      <c r="U49" s="112">
        <f>Tabulka2[[#This Row],[Hodnota dopadu - důvěrnost (PO)]]*Tabulka2[[#This Row],[Hodnota zranitelnosti (PO)]]*Tabulka2[[#This Row],[Hodnota hrozby (PO)]]</f>
        <v>18</v>
      </c>
      <c r="V49" s="112">
        <f>Tabulka2[[#This Row],[Hodnota dopadu - integrita (PO)]]*Tabulka2[[#This Row],[Hodnota zranitelnosti (PO)]]*Tabulka2[[#This Row],[Hodnota hrozby (PO)]]</f>
        <v>18</v>
      </c>
      <c r="W49" s="112"/>
      <c r="X49" s="176"/>
      <c r="Y49" s="113"/>
      <c r="Z49" s="113"/>
      <c r="AA49" s="113"/>
      <c r="AB49" s="113"/>
      <c r="AC49" s="110"/>
      <c r="AD49" s="110"/>
      <c r="AE49" s="110"/>
      <c r="AF49" s="182"/>
      <c r="AG49" s="110"/>
    </row>
    <row r="50" spans="1:33" ht="30" x14ac:dyDescent="0.25">
      <c r="A50" s="86" t="s">
        <v>322</v>
      </c>
      <c r="B50" s="86" t="s">
        <v>613</v>
      </c>
      <c r="C50" s="88">
        <v>3</v>
      </c>
      <c r="D50" s="88">
        <v>3</v>
      </c>
      <c r="E50" s="88">
        <v>3</v>
      </c>
      <c r="F50" s="86" t="s">
        <v>592</v>
      </c>
      <c r="G50" s="88">
        <v>3</v>
      </c>
      <c r="H50" s="86" t="s">
        <v>599</v>
      </c>
      <c r="I50" s="88">
        <v>3</v>
      </c>
      <c r="J50" s="115">
        <f>Tabulka2[[#This Row],[Hodnota dopadu - dostupnost]]*Tabulka2[[#This Row],[Hodnota zranitelnosti]]*Tabulka2[[#This Row],[Hodnota hrozby]]</f>
        <v>27</v>
      </c>
      <c r="K50" s="115">
        <f>Tabulka2[[#This Row],[Hodnota dopadu - důvěrnost]]*Tabulka2[[#This Row],[Hodnota zranitelnosti]]*Tabulka2[[#This Row],[Hodnota hrozby]]</f>
        <v>27</v>
      </c>
      <c r="L50" s="115">
        <f>Tabulka2[[#This Row],[Hodnota dopadu - integrita]]*Tabulka2[[#This Row],[Hodnota zranitelnosti]]*Tabulka2[[#This Row],[Hodnota hrozby]]</f>
        <v>27</v>
      </c>
      <c r="M50" s="86" t="s">
        <v>685</v>
      </c>
      <c r="N50" s="86"/>
      <c r="O50" s="88">
        <f>Tabulka2[[#This Row],[Hodnota dopadu - dostupnost]]</f>
        <v>3</v>
      </c>
      <c r="P50" s="88">
        <f>Tabulka2[[#This Row],[Hodnota dopadu - důvěrnost]]</f>
        <v>3</v>
      </c>
      <c r="Q50" s="88">
        <f>Tabulka2[[#This Row],[Hodnota dopadu - integrita]]</f>
        <v>3</v>
      </c>
      <c r="R50" s="88">
        <v>3</v>
      </c>
      <c r="S50" s="88">
        <v>3</v>
      </c>
      <c r="T50" s="115">
        <f>Tabulka2[[#This Row],[Hodnota dopadu - dostupnost (PO)]]*Tabulka2[[#This Row],[Hodnota zranitelnosti (PO)]]*Tabulka2[[#This Row],[Hodnota hrozby (PO)]]</f>
        <v>27</v>
      </c>
      <c r="U50" s="115">
        <f>Tabulka2[[#This Row],[Hodnota dopadu - důvěrnost (PO)]]*Tabulka2[[#This Row],[Hodnota zranitelnosti (PO)]]*Tabulka2[[#This Row],[Hodnota hrozby (PO)]]</f>
        <v>27</v>
      </c>
      <c r="V50" s="115">
        <f>Tabulka2[[#This Row],[Hodnota dopadu - integrita (PO)]]*Tabulka2[[#This Row],[Hodnota zranitelnosti (PO)]]*Tabulka2[[#This Row],[Hodnota hrozby (PO)]]</f>
        <v>27</v>
      </c>
      <c r="W50" s="115"/>
      <c r="X50" s="175"/>
      <c r="Y50" s="116"/>
      <c r="Z50" s="116"/>
      <c r="AA50" s="116"/>
      <c r="AB50" s="116"/>
      <c r="AC50" s="115"/>
      <c r="AD50" s="115"/>
      <c r="AE50" s="115"/>
      <c r="AF50" s="181"/>
      <c r="AG50" s="115"/>
    </row>
    <row r="51" spans="1:33" ht="45" x14ac:dyDescent="0.25">
      <c r="A51" s="106" t="s">
        <v>323</v>
      </c>
      <c r="B51" s="107" t="s">
        <v>613</v>
      </c>
      <c r="C51" s="111">
        <v>3</v>
      </c>
      <c r="D51" s="111" t="s">
        <v>397</v>
      </c>
      <c r="E51" s="111">
        <v>3</v>
      </c>
      <c r="F51" s="107" t="s">
        <v>584</v>
      </c>
      <c r="G51" s="111">
        <v>1</v>
      </c>
      <c r="H51" s="107" t="s">
        <v>594</v>
      </c>
      <c r="I51" s="111">
        <v>1</v>
      </c>
      <c r="J51" s="112">
        <f>Tabulka2[[#This Row],[Hodnota dopadu - dostupnost]]*Tabulka2[[#This Row],[Hodnota zranitelnosti]]*Tabulka2[[#This Row],[Hodnota hrozby]]</f>
        <v>3</v>
      </c>
      <c r="K51" s="112" t="s">
        <v>397</v>
      </c>
      <c r="L51" s="112">
        <f>Tabulka2[[#This Row],[Hodnota dopadu - integrita]]*Tabulka2[[#This Row],[Hodnota zranitelnosti]]*Tabulka2[[#This Row],[Hodnota hrozby]]</f>
        <v>3</v>
      </c>
      <c r="M51" s="107" t="s">
        <v>684</v>
      </c>
      <c r="N51" s="107" t="s">
        <v>453</v>
      </c>
      <c r="O51" s="111">
        <f>Tabulka2[[#This Row],[Hodnota dopadu - dostupnost]]</f>
        <v>3</v>
      </c>
      <c r="P51" s="111" t="str">
        <f>Tabulka2[[#This Row],[Hodnota dopadu - důvěrnost]]</f>
        <v>Nerelevantní</v>
      </c>
      <c r="Q51" s="111">
        <f>Tabulka2[[#This Row],[Hodnota dopadu - integrita]]</f>
        <v>3</v>
      </c>
      <c r="R51" s="111">
        <v>1</v>
      </c>
      <c r="S51" s="111">
        <v>1</v>
      </c>
      <c r="T51" s="112">
        <f>Tabulka2[[#This Row],[Hodnota dopadu - dostupnost (PO)]]*Tabulka2[[#This Row],[Hodnota zranitelnosti (PO)]]*Tabulka2[[#This Row],[Hodnota hrozby (PO)]]</f>
        <v>3</v>
      </c>
      <c r="U51" s="112" t="s">
        <v>397</v>
      </c>
      <c r="V51" s="112">
        <f>Tabulka2[[#This Row],[Hodnota dopadu - integrita (PO)]]*Tabulka2[[#This Row],[Hodnota zranitelnosti (PO)]]*Tabulka2[[#This Row],[Hodnota hrozby (PO)]]</f>
        <v>3</v>
      </c>
      <c r="W51" s="112"/>
      <c r="X51" s="176"/>
      <c r="Y51" s="113"/>
      <c r="Z51" s="113"/>
      <c r="AA51" s="113"/>
      <c r="AB51" s="113"/>
      <c r="AC51" s="110"/>
      <c r="AD51" s="110"/>
      <c r="AE51" s="110"/>
      <c r="AF51" s="182"/>
      <c r="AG51" s="110"/>
    </row>
    <row r="52" spans="1:33" ht="90" x14ac:dyDescent="0.25">
      <c r="A52" s="86" t="s">
        <v>324</v>
      </c>
      <c r="B52" s="86" t="s">
        <v>614</v>
      </c>
      <c r="C52" s="88">
        <v>3</v>
      </c>
      <c r="D52" s="88" t="s">
        <v>397</v>
      </c>
      <c r="E52" s="88" t="s">
        <v>397</v>
      </c>
      <c r="F52" s="86" t="s">
        <v>585</v>
      </c>
      <c r="G52" s="114">
        <v>4</v>
      </c>
      <c r="H52" s="86" t="s">
        <v>600</v>
      </c>
      <c r="I52" s="88">
        <v>3</v>
      </c>
      <c r="J52" s="115">
        <f>Tabulka2[[#This Row],[Hodnota dopadu - dostupnost]]*Tabulka2[[#This Row],[Hodnota zranitelnosti]]*Tabulka2[[#This Row],[Hodnota hrozby]]</f>
        <v>36</v>
      </c>
      <c r="K52" s="115" t="s">
        <v>397</v>
      </c>
      <c r="L52" s="115" t="s">
        <v>397</v>
      </c>
      <c r="M52" s="86" t="s">
        <v>634</v>
      </c>
      <c r="N52" s="86" t="s">
        <v>727</v>
      </c>
      <c r="O52" s="88">
        <f>Tabulka2[[#This Row],[Hodnota dopadu - dostupnost]]</f>
        <v>3</v>
      </c>
      <c r="P52" s="88" t="str">
        <f>Tabulka2[[#This Row],[Hodnota dopadu - důvěrnost]]</f>
        <v>Nerelevantní</v>
      </c>
      <c r="Q52" s="88" t="str">
        <f>Tabulka2[[#This Row],[Hodnota dopadu - integrita]]</f>
        <v>Nerelevantní</v>
      </c>
      <c r="R52" s="88">
        <v>2</v>
      </c>
      <c r="S52" s="88">
        <v>3</v>
      </c>
      <c r="T52" s="115">
        <f>Tabulka2[[#This Row],[Hodnota dopadu - dostupnost (PO)]]*Tabulka2[[#This Row],[Hodnota zranitelnosti (PO)]]*Tabulka2[[#This Row],[Hodnota hrozby (PO)]]</f>
        <v>18</v>
      </c>
      <c r="U52" s="115" t="s">
        <v>397</v>
      </c>
      <c r="V52" s="115" t="s">
        <v>397</v>
      </c>
      <c r="W52" s="115"/>
      <c r="X52" s="175"/>
      <c r="Y52" s="116"/>
      <c r="Z52" s="116"/>
      <c r="AA52" s="116"/>
      <c r="AB52" s="116"/>
      <c r="AC52" s="115"/>
      <c r="AD52" s="115"/>
      <c r="AE52" s="115"/>
      <c r="AF52" s="181"/>
      <c r="AG52" s="115"/>
    </row>
    <row r="53" spans="1:33" ht="75" x14ac:dyDescent="0.25">
      <c r="A53" s="106" t="s">
        <v>325</v>
      </c>
      <c r="B53" s="106" t="s">
        <v>614</v>
      </c>
      <c r="C53" s="108">
        <v>3</v>
      </c>
      <c r="D53" s="108">
        <v>2</v>
      </c>
      <c r="E53" s="108">
        <v>3</v>
      </c>
      <c r="F53" s="107" t="s">
        <v>585</v>
      </c>
      <c r="G53" s="126">
        <v>4</v>
      </c>
      <c r="H53" s="107" t="s">
        <v>595</v>
      </c>
      <c r="I53" s="111">
        <v>2</v>
      </c>
      <c r="J53" s="112">
        <f>Tabulka2[[#This Row],[Hodnota dopadu - dostupnost]]*Tabulka2[[#This Row],[Hodnota zranitelnosti]]*Tabulka2[[#This Row],[Hodnota hrozby]]</f>
        <v>24</v>
      </c>
      <c r="K53" s="112">
        <f>Tabulka2[[#This Row],[Hodnota dopadu - důvěrnost]]*Tabulka2[[#This Row],[Hodnota zranitelnosti]]*Tabulka2[[#This Row],[Hodnota hrozby]]</f>
        <v>16</v>
      </c>
      <c r="L53" s="112">
        <f>Tabulka2[[#This Row],[Hodnota dopadu - integrita]]*Tabulka2[[#This Row],[Hodnota zranitelnosti]]*Tabulka2[[#This Row],[Hodnota hrozby]]</f>
        <v>24</v>
      </c>
      <c r="M53" s="107" t="s">
        <v>634</v>
      </c>
      <c r="N53" s="107" t="s">
        <v>476</v>
      </c>
      <c r="O53" s="111">
        <f>Tabulka2[[#This Row],[Hodnota dopadu - dostupnost]]</f>
        <v>3</v>
      </c>
      <c r="P53" s="111">
        <f>Tabulka2[[#This Row],[Hodnota dopadu - důvěrnost]]</f>
        <v>2</v>
      </c>
      <c r="Q53" s="111">
        <f>Tabulka2[[#This Row],[Hodnota dopadu - integrita]]</f>
        <v>3</v>
      </c>
      <c r="R53" s="111">
        <v>2</v>
      </c>
      <c r="S53" s="111">
        <v>2</v>
      </c>
      <c r="T53" s="112">
        <f>Tabulka2[[#This Row],[Hodnota dopadu - dostupnost (PO)]]*Tabulka2[[#This Row],[Hodnota zranitelnosti (PO)]]*Tabulka2[[#This Row],[Hodnota hrozby (PO)]]</f>
        <v>12</v>
      </c>
      <c r="U53" s="112">
        <f>Tabulka2[[#This Row],[Hodnota dopadu - důvěrnost (PO)]]*Tabulka2[[#This Row],[Hodnota zranitelnosti (PO)]]*Tabulka2[[#This Row],[Hodnota hrozby (PO)]]</f>
        <v>8</v>
      </c>
      <c r="V53" s="112">
        <f>Tabulka2[[#This Row],[Hodnota dopadu - integrita (PO)]]*Tabulka2[[#This Row],[Hodnota zranitelnosti (PO)]]*Tabulka2[[#This Row],[Hodnota hrozby (PO)]]</f>
        <v>12</v>
      </c>
      <c r="W53" s="112"/>
      <c r="X53" s="176"/>
      <c r="Y53" s="113"/>
      <c r="Z53" s="113"/>
      <c r="AA53" s="113"/>
      <c r="AB53" s="113"/>
      <c r="AC53" s="110"/>
      <c r="AD53" s="110"/>
      <c r="AE53" s="110"/>
      <c r="AF53" s="182"/>
      <c r="AG53" s="110"/>
    </row>
    <row r="54" spans="1:33" ht="75" x14ac:dyDescent="0.25">
      <c r="A54" s="86" t="s">
        <v>326</v>
      </c>
      <c r="B54" s="86" t="s">
        <v>614</v>
      </c>
      <c r="C54" s="88">
        <v>3</v>
      </c>
      <c r="D54" s="88" t="s">
        <v>397</v>
      </c>
      <c r="E54" s="88" t="s">
        <v>397</v>
      </c>
      <c r="F54" s="86" t="s">
        <v>586</v>
      </c>
      <c r="G54" s="114">
        <v>4</v>
      </c>
      <c r="H54" s="86" t="s">
        <v>600</v>
      </c>
      <c r="I54" s="88">
        <v>3</v>
      </c>
      <c r="J54" s="115">
        <f>Tabulka2[[#This Row],[Hodnota dopadu - dostupnost]]*Tabulka2[[#This Row],[Hodnota zranitelnosti]]*Tabulka2[[#This Row],[Hodnota hrozby]]</f>
        <v>36</v>
      </c>
      <c r="K54" s="115" t="s">
        <v>397</v>
      </c>
      <c r="L54" s="115" t="s">
        <v>397</v>
      </c>
      <c r="M54" s="86" t="s">
        <v>634</v>
      </c>
      <c r="N54" s="86" t="s">
        <v>454</v>
      </c>
      <c r="O54" s="88">
        <f>Tabulka2[[#This Row],[Hodnota dopadu - dostupnost]]</f>
        <v>3</v>
      </c>
      <c r="P54" s="88" t="str">
        <f>Tabulka2[[#This Row],[Hodnota dopadu - důvěrnost]]</f>
        <v>Nerelevantní</v>
      </c>
      <c r="Q54" s="88" t="str">
        <f>Tabulka2[[#This Row],[Hodnota dopadu - integrita]]</f>
        <v>Nerelevantní</v>
      </c>
      <c r="R54" s="88">
        <v>2</v>
      </c>
      <c r="S54" s="88">
        <v>3</v>
      </c>
      <c r="T54" s="115">
        <f>Tabulka2[[#This Row],[Hodnota dopadu - dostupnost (PO)]]*Tabulka2[[#This Row],[Hodnota zranitelnosti (PO)]]*Tabulka2[[#This Row],[Hodnota hrozby (PO)]]</f>
        <v>18</v>
      </c>
      <c r="U54" s="115" t="s">
        <v>397</v>
      </c>
      <c r="V54" s="115" t="s">
        <v>397</v>
      </c>
      <c r="W54" s="115"/>
      <c r="X54" s="175"/>
      <c r="Y54" s="116"/>
      <c r="Z54" s="116"/>
      <c r="AA54" s="116"/>
      <c r="AB54" s="116"/>
      <c r="AC54" s="115"/>
      <c r="AD54" s="115"/>
      <c r="AE54" s="115"/>
      <c r="AF54" s="181"/>
      <c r="AG54" s="115"/>
    </row>
    <row r="55" spans="1:33" ht="45" x14ac:dyDescent="0.25">
      <c r="A55" s="106" t="s">
        <v>327</v>
      </c>
      <c r="B55" s="106" t="s">
        <v>615</v>
      </c>
      <c r="C55" s="108">
        <v>3</v>
      </c>
      <c r="D55" s="108">
        <v>2</v>
      </c>
      <c r="E55" s="108">
        <v>3</v>
      </c>
      <c r="F55" s="107" t="s">
        <v>585</v>
      </c>
      <c r="G55" s="126">
        <v>4</v>
      </c>
      <c r="H55" s="107" t="s">
        <v>595</v>
      </c>
      <c r="I55" s="111">
        <v>2</v>
      </c>
      <c r="J55" s="112">
        <f>Tabulka2[[#This Row],[Hodnota dopadu - dostupnost]]*Tabulka2[[#This Row],[Hodnota zranitelnosti]]*Tabulka2[[#This Row],[Hodnota hrozby]]</f>
        <v>24</v>
      </c>
      <c r="K55" s="112">
        <f>Tabulka2[[#This Row],[Hodnota dopadu - důvěrnost]]*Tabulka2[[#This Row],[Hodnota zranitelnosti]]*Tabulka2[[#This Row],[Hodnota hrozby]]</f>
        <v>16</v>
      </c>
      <c r="L55" s="112">
        <f>Tabulka2[[#This Row],[Hodnota dopadu - integrita]]*Tabulka2[[#This Row],[Hodnota zranitelnosti]]*Tabulka2[[#This Row],[Hodnota hrozby]]</f>
        <v>24</v>
      </c>
      <c r="M55" s="107" t="s">
        <v>634</v>
      </c>
      <c r="N55" s="107" t="s">
        <v>728</v>
      </c>
      <c r="O55" s="111">
        <f>Tabulka2[[#This Row],[Hodnota dopadu - dostupnost]]</f>
        <v>3</v>
      </c>
      <c r="P55" s="111">
        <f>Tabulka2[[#This Row],[Hodnota dopadu - důvěrnost]]</f>
        <v>2</v>
      </c>
      <c r="Q55" s="111">
        <f>Tabulka2[[#This Row],[Hodnota dopadu - integrita]]</f>
        <v>3</v>
      </c>
      <c r="R55" s="111">
        <v>2</v>
      </c>
      <c r="S55" s="111">
        <v>2</v>
      </c>
      <c r="T55" s="112">
        <f>Tabulka2[[#This Row],[Hodnota dopadu - dostupnost (PO)]]*Tabulka2[[#This Row],[Hodnota zranitelnosti (PO)]]*Tabulka2[[#This Row],[Hodnota hrozby (PO)]]</f>
        <v>12</v>
      </c>
      <c r="U55" s="112">
        <f>Tabulka2[[#This Row],[Hodnota dopadu - důvěrnost (PO)]]*Tabulka2[[#This Row],[Hodnota zranitelnosti (PO)]]*Tabulka2[[#This Row],[Hodnota hrozby (PO)]]</f>
        <v>8</v>
      </c>
      <c r="V55" s="112">
        <f>Tabulka2[[#This Row],[Hodnota dopadu - integrita (PO)]]*Tabulka2[[#This Row],[Hodnota zranitelnosti (PO)]]*Tabulka2[[#This Row],[Hodnota hrozby (PO)]]</f>
        <v>12</v>
      </c>
      <c r="W55" s="112"/>
      <c r="X55" s="176"/>
      <c r="Y55" s="113"/>
      <c r="Z55" s="113"/>
      <c r="AA55" s="113"/>
      <c r="AB55" s="113"/>
      <c r="AC55" s="110"/>
      <c r="AD55" s="110"/>
      <c r="AE55" s="110"/>
      <c r="AF55" s="182"/>
      <c r="AG55" s="110"/>
    </row>
    <row r="56" spans="1:33" ht="60" x14ac:dyDescent="0.25">
      <c r="A56" s="86" t="s">
        <v>328</v>
      </c>
      <c r="B56" s="86" t="s">
        <v>615</v>
      </c>
      <c r="C56" s="88">
        <v>3</v>
      </c>
      <c r="D56" s="88">
        <v>2</v>
      </c>
      <c r="E56" s="88">
        <v>3</v>
      </c>
      <c r="F56" s="86" t="s">
        <v>585</v>
      </c>
      <c r="G56" s="88">
        <v>3</v>
      </c>
      <c r="H56" s="86" t="s">
        <v>598</v>
      </c>
      <c r="I56" s="88">
        <v>3</v>
      </c>
      <c r="J56" s="115">
        <f>Tabulka2[[#This Row],[Hodnota dopadu - dostupnost]]*Tabulka2[[#This Row],[Hodnota zranitelnosti]]*Tabulka2[[#This Row],[Hodnota hrozby]]</f>
        <v>27</v>
      </c>
      <c r="K56" s="115">
        <f>Tabulka2[[#This Row],[Hodnota dopadu - důvěrnost]]*Tabulka2[[#This Row],[Hodnota zranitelnosti]]*Tabulka2[[#This Row],[Hodnota hrozby]]</f>
        <v>18</v>
      </c>
      <c r="L56" s="115">
        <f>Tabulka2[[#This Row],[Hodnota dopadu - integrita]]*Tabulka2[[#This Row],[Hodnota zranitelnosti]]*Tabulka2[[#This Row],[Hodnota hrozby]]</f>
        <v>27</v>
      </c>
      <c r="M56" s="86" t="s">
        <v>634</v>
      </c>
      <c r="N56" s="86" t="s">
        <v>455</v>
      </c>
      <c r="O56" s="88">
        <f>Tabulka2[[#This Row],[Hodnota dopadu - dostupnost]]</f>
        <v>3</v>
      </c>
      <c r="P56" s="88">
        <f>Tabulka2[[#This Row],[Hodnota dopadu - důvěrnost]]</f>
        <v>2</v>
      </c>
      <c r="Q56" s="88">
        <f>Tabulka2[[#This Row],[Hodnota dopadu - integrita]]</f>
        <v>3</v>
      </c>
      <c r="R56" s="88">
        <v>2</v>
      </c>
      <c r="S56" s="88">
        <v>3</v>
      </c>
      <c r="T56" s="115">
        <f>Tabulka2[[#This Row],[Hodnota dopadu - dostupnost (PO)]]*Tabulka2[[#This Row],[Hodnota zranitelnosti (PO)]]*Tabulka2[[#This Row],[Hodnota hrozby (PO)]]</f>
        <v>18</v>
      </c>
      <c r="U56" s="115">
        <f>Tabulka2[[#This Row],[Hodnota dopadu - důvěrnost (PO)]]*Tabulka2[[#This Row],[Hodnota zranitelnosti (PO)]]*Tabulka2[[#This Row],[Hodnota hrozby (PO)]]</f>
        <v>12</v>
      </c>
      <c r="V56" s="115">
        <f>Tabulka2[[#This Row],[Hodnota dopadu - integrita (PO)]]*Tabulka2[[#This Row],[Hodnota zranitelnosti (PO)]]*Tabulka2[[#This Row],[Hodnota hrozby (PO)]]</f>
        <v>18</v>
      </c>
      <c r="W56" s="115"/>
      <c r="X56" s="175"/>
      <c r="Y56" s="116"/>
      <c r="Z56" s="116"/>
      <c r="AA56" s="116"/>
      <c r="AB56" s="116"/>
      <c r="AC56" s="115"/>
      <c r="AD56" s="115"/>
      <c r="AE56" s="115"/>
      <c r="AF56" s="181"/>
      <c r="AG56" s="115"/>
    </row>
    <row r="57" spans="1:33" ht="45" x14ac:dyDescent="0.25">
      <c r="A57" s="106" t="s">
        <v>329</v>
      </c>
      <c r="B57" s="107" t="s">
        <v>485</v>
      </c>
      <c r="C57" s="111">
        <v>3</v>
      </c>
      <c r="D57" s="111">
        <v>2</v>
      </c>
      <c r="E57" s="111">
        <v>3</v>
      </c>
      <c r="F57" s="107" t="s">
        <v>584</v>
      </c>
      <c r="G57" s="111">
        <v>3</v>
      </c>
      <c r="H57" s="107" t="s">
        <v>595</v>
      </c>
      <c r="I57" s="111">
        <v>2</v>
      </c>
      <c r="J57" s="112">
        <f>Tabulka2[[#This Row],[Hodnota dopadu - dostupnost]]*Tabulka2[[#This Row],[Hodnota zranitelnosti]]*Tabulka2[[#This Row],[Hodnota hrozby]]</f>
        <v>18</v>
      </c>
      <c r="K57" s="112">
        <f>Tabulka2[[#This Row],[Hodnota dopadu - důvěrnost]]*Tabulka2[[#This Row],[Hodnota zranitelnosti]]*Tabulka2[[#This Row],[Hodnota hrozby]]</f>
        <v>12</v>
      </c>
      <c r="L57" s="112">
        <f>Tabulka2[[#This Row],[Hodnota dopadu - integrita]]*Tabulka2[[#This Row],[Hodnota zranitelnosti]]*Tabulka2[[#This Row],[Hodnota hrozby]]</f>
        <v>18</v>
      </c>
      <c r="M57" s="107" t="s">
        <v>634</v>
      </c>
      <c r="N57" s="107"/>
      <c r="O57" s="111">
        <f>Tabulka2[[#This Row],[Hodnota dopadu - dostupnost]]</f>
        <v>3</v>
      </c>
      <c r="P57" s="111">
        <f>Tabulka2[[#This Row],[Hodnota dopadu - důvěrnost]]</f>
        <v>2</v>
      </c>
      <c r="Q57" s="111">
        <f>Tabulka2[[#This Row],[Hodnota dopadu - integrita]]</f>
        <v>3</v>
      </c>
      <c r="R57" s="111">
        <v>2</v>
      </c>
      <c r="S57" s="111">
        <v>2</v>
      </c>
      <c r="T57" s="112">
        <f>Tabulka2[[#This Row],[Hodnota dopadu - dostupnost (PO)]]*Tabulka2[[#This Row],[Hodnota zranitelnosti (PO)]]*Tabulka2[[#This Row],[Hodnota hrozby (PO)]]</f>
        <v>12</v>
      </c>
      <c r="U57" s="112">
        <f>Tabulka2[[#This Row],[Hodnota dopadu - důvěrnost (PO)]]*Tabulka2[[#This Row],[Hodnota zranitelnosti (PO)]]*Tabulka2[[#This Row],[Hodnota hrozby (PO)]]</f>
        <v>8</v>
      </c>
      <c r="V57" s="112">
        <f>Tabulka2[[#This Row],[Hodnota dopadu - integrita (PO)]]*Tabulka2[[#This Row],[Hodnota zranitelnosti (PO)]]*Tabulka2[[#This Row],[Hodnota hrozby (PO)]]</f>
        <v>12</v>
      </c>
      <c r="W57" s="112"/>
      <c r="X57" s="176"/>
      <c r="Y57" s="113"/>
      <c r="Z57" s="113"/>
      <c r="AA57" s="113"/>
      <c r="AB57" s="113"/>
      <c r="AC57" s="110"/>
      <c r="AD57" s="110"/>
      <c r="AE57" s="110"/>
      <c r="AF57" s="182"/>
      <c r="AG57" s="110"/>
    </row>
    <row r="58" spans="1:33" ht="36" customHeight="1" x14ac:dyDescent="0.25">
      <c r="A58" s="86" t="s">
        <v>330</v>
      </c>
      <c r="B58" s="86" t="s">
        <v>485</v>
      </c>
      <c r="C58" s="88">
        <v>3</v>
      </c>
      <c r="D58" s="88">
        <v>2</v>
      </c>
      <c r="E58" s="88">
        <v>3</v>
      </c>
      <c r="F58" s="86" t="s">
        <v>586</v>
      </c>
      <c r="G58" s="88">
        <v>3</v>
      </c>
      <c r="H58" s="86" t="s">
        <v>603</v>
      </c>
      <c r="I58" s="88">
        <v>1</v>
      </c>
      <c r="J58" s="115">
        <f>Tabulka2[[#This Row],[Hodnota dopadu - dostupnost]]*Tabulka2[[#This Row],[Hodnota zranitelnosti]]*Tabulka2[[#This Row],[Hodnota hrozby]]</f>
        <v>9</v>
      </c>
      <c r="K58" s="115">
        <f>Tabulka2[[#This Row],[Hodnota dopadu - důvěrnost]]*Tabulka2[[#This Row],[Hodnota zranitelnosti]]*Tabulka2[[#This Row],[Hodnota hrozby]]</f>
        <v>6</v>
      </c>
      <c r="L58" s="115">
        <f>Tabulka2[[#This Row],[Hodnota dopadu - integrita]]*Tabulka2[[#This Row],[Hodnota zranitelnosti]]*Tabulka2[[#This Row],[Hodnota hrozby]]</f>
        <v>9</v>
      </c>
      <c r="M58" s="86" t="s">
        <v>684</v>
      </c>
      <c r="N58" s="86"/>
      <c r="O58" s="88">
        <f>Tabulka2[[#This Row],[Hodnota dopadu - dostupnost]]</f>
        <v>3</v>
      </c>
      <c r="P58" s="88">
        <f>Tabulka2[[#This Row],[Hodnota dopadu - důvěrnost]]</f>
        <v>2</v>
      </c>
      <c r="Q58" s="88">
        <f>Tabulka2[[#This Row],[Hodnota dopadu - integrita]]</f>
        <v>3</v>
      </c>
      <c r="R58" s="88">
        <v>3</v>
      </c>
      <c r="S58" s="88">
        <v>1</v>
      </c>
      <c r="T58" s="115">
        <f>Tabulka2[[#This Row],[Hodnota dopadu - dostupnost (PO)]]*Tabulka2[[#This Row],[Hodnota zranitelnosti (PO)]]*Tabulka2[[#This Row],[Hodnota hrozby (PO)]]</f>
        <v>9</v>
      </c>
      <c r="U58" s="115">
        <f>Tabulka2[[#This Row],[Hodnota dopadu - důvěrnost (PO)]]*Tabulka2[[#This Row],[Hodnota zranitelnosti (PO)]]*Tabulka2[[#This Row],[Hodnota hrozby (PO)]]</f>
        <v>6</v>
      </c>
      <c r="V58" s="115">
        <f>Tabulka2[[#This Row],[Hodnota dopadu - integrita (PO)]]*Tabulka2[[#This Row],[Hodnota zranitelnosti (PO)]]*Tabulka2[[#This Row],[Hodnota hrozby (PO)]]</f>
        <v>9</v>
      </c>
      <c r="W58" s="115"/>
      <c r="X58" s="175"/>
      <c r="Y58" s="116"/>
      <c r="Z58" s="116"/>
      <c r="AA58" s="116"/>
      <c r="AB58" s="116"/>
      <c r="AC58" s="115"/>
      <c r="AD58" s="115"/>
      <c r="AE58" s="115"/>
      <c r="AF58" s="181"/>
      <c r="AG58" s="115"/>
    </row>
    <row r="59" spans="1:33" ht="36" customHeight="1" x14ac:dyDescent="0.25">
      <c r="A59" s="128" t="s">
        <v>331</v>
      </c>
      <c r="B59" s="118" t="s">
        <v>608</v>
      </c>
      <c r="C59" s="119">
        <v>3</v>
      </c>
      <c r="D59" s="119">
        <v>2</v>
      </c>
      <c r="E59" s="119">
        <v>3</v>
      </c>
      <c r="F59" s="118" t="s">
        <v>584</v>
      </c>
      <c r="G59" s="119">
        <v>3</v>
      </c>
      <c r="H59" s="118" t="s">
        <v>595</v>
      </c>
      <c r="I59" s="119">
        <v>2</v>
      </c>
      <c r="J59" s="121">
        <f>Tabulka2[[#This Row],[Hodnota dopadu - dostupnost]]*Tabulka2[[#This Row],[Hodnota zranitelnosti]]*Tabulka2[[#This Row],[Hodnota hrozby]]</f>
        <v>18</v>
      </c>
      <c r="K59" s="121">
        <f>Tabulka2[[#This Row],[Hodnota dopadu - důvěrnost]]*Tabulka2[[#This Row],[Hodnota zranitelnosti]]*Tabulka2[[#This Row],[Hodnota hrozby]]</f>
        <v>12</v>
      </c>
      <c r="L59" s="121">
        <f>Tabulka2[[#This Row],[Hodnota dopadu - integrita]]*Tabulka2[[#This Row],[Hodnota zranitelnosti]]*Tabulka2[[#This Row],[Hodnota hrozby]]</f>
        <v>18</v>
      </c>
      <c r="M59" s="118" t="s">
        <v>634</v>
      </c>
      <c r="N59" s="118"/>
      <c r="O59" s="119">
        <f>Tabulka2[[#This Row],[Hodnota dopadu - dostupnost]]</f>
        <v>3</v>
      </c>
      <c r="P59" s="119">
        <f>Tabulka2[[#This Row],[Hodnota dopadu - důvěrnost]]</f>
        <v>2</v>
      </c>
      <c r="Q59" s="119">
        <f>Tabulka2[[#This Row],[Hodnota dopadu - integrita]]</f>
        <v>3</v>
      </c>
      <c r="R59" s="119">
        <v>2</v>
      </c>
      <c r="S59" s="119">
        <v>2</v>
      </c>
      <c r="T59" s="121">
        <f>Tabulka2[[#This Row],[Hodnota dopadu - dostupnost (PO)]]*Tabulka2[[#This Row],[Hodnota zranitelnosti (PO)]]*Tabulka2[[#This Row],[Hodnota hrozby (PO)]]</f>
        <v>12</v>
      </c>
      <c r="U59" s="121">
        <f>Tabulka2[[#This Row],[Hodnota dopadu - důvěrnost (PO)]]*Tabulka2[[#This Row],[Hodnota zranitelnosti (PO)]]*Tabulka2[[#This Row],[Hodnota hrozby (PO)]]</f>
        <v>8</v>
      </c>
      <c r="V59" s="121">
        <f>Tabulka2[[#This Row],[Hodnota dopadu - integrita (PO)]]*Tabulka2[[#This Row],[Hodnota zranitelnosti (PO)]]*Tabulka2[[#This Row],[Hodnota hrozby (PO)]]</f>
        <v>12</v>
      </c>
      <c r="W59" s="121"/>
      <c r="X59" s="177">
        <f>Tabulka2[[#This Row],[Hodnota dopadu - dostupnost]]</f>
        <v>3</v>
      </c>
      <c r="Y59" s="122">
        <f>Tabulka2[[#This Row],[Hodnota dopadu - důvěrnost]]</f>
        <v>2</v>
      </c>
      <c r="Z59" s="122">
        <f>Tabulka2[[#This Row],[Hodnota dopadu - integrita]]</f>
        <v>3</v>
      </c>
      <c r="AA59" s="122">
        <v>2</v>
      </c>
      <c r="AB59" s="129">
        <v>4</v>
      </c>
      <c r="AC59" s="124">
        <f>X59*AA59*AB59</f>
        <v>24</v>
      </c>
      <c r="AD59" s="124">
        <f>Y59*AA59*AB59</f>
        <v>16</v>
      </c>
      <c r="AE59" s="124">
        <f>Z59*AA59*AB59</f>
        <v>24</v>
      </c>
      <c r="AF59" s="183" t="s">
        <v>685</v>
      </c>
      <c r="AG59" s="124"/>
    </row>
    <row r="60" spans="1:33" ht="36" customHeight="1" x14ac:dyDescent="0.25">
      <c r="A60" s="118" t="s">
        <v>332</v>
      </c>
      <c r="B60" s="118" t="s">
        <v>608</v>
      </c>
      <c r="C60" s="119">
        <v>3</v>
      </c>
      <c r="D60" s="119">
        <v>2</v>
      </c>
      <c r="E60" s="119">
        <v>3</v>
      </c>
      <c r="F60" s="118" t="s">
        <v>586</v>
      </c>
      <c r="G60" s="119">
        <v>3</v>
      </c>
      <c r="H60" s="118" t="s">
        <v>603</v>
      </c>
      <c r="I60" s="119">
        <v>1</v>
      </c>
      <c r="J60" s="121">
        <f>Tabulka2[[#This Row],[Hodnota dopadu - dostupnost]]*Tabulka2[[#This Row],[Hodnota zranitelnosti]]*Tabulka2[[#This Row],[Hodnota hrozby]]</f>
        <v>9</v>
      </c>
      <c r="K60" s="121">
        <f>Tabulka2[[#This Row],[Hodnota dopadu - důvěrnost]]*Tabulka2[[#This Row],[Hodnota zranitelnosti]]*Tabulka2[[#This Row],[Hodnota hrozby]]</f>
        <v>6</v>
      </c>
      <c r="L60" s="121">
        <f>Tabulka2[[#This Row],[Hodnota dopadu - integrita]]*Tabulka2[[#This Row],[Hodnota zranitelnosti]]*Tabulka2[[#This Row],[Hodnota hrozby]]</f>
        <v>9</v>
      </c>
      <c r="M60" s="118" t="s">
        <v>684</v>
      </c>
      <c r="N60" s="118"/>
      <c r="O60" s="119">
        <f>Tabulka2[[#This Row],[Hodnota dopadu - dostupnost]]</f>
        <v>3</v>
      </c>
      <c r="P60" s="119">
        <f>Tabulka2[[#This Row],[Hodnota dopadu - důvěrnost]]</f>
        <v>2</v>
      </c>
      <c r="Q60" s="119">
        <f>Tabulka2[[#This Row],[Hodnota dopadu - integrita]]</f>
        <v>3</v>
      </c>
      <c r="R60" s="119">
        <v>3</v>
      </c>
      <c r="S60" s="119">
        <v>1</v>
      </c>
      <c r="T60" s="121">
        <f>Tabulka2[[#This Row],[Hodnota dopadu - dostupnost (PO)]]*Tabulka2[[#This Row],[Hodnota zranitelnosti (PO)]]*Tabulka2[[#This Row],[Hodnota hrozby (PO)]]</f>
        <v>9</v>
      </c>
      <c r="U60" s="121">
        <f>Tabulka2[[#This Row],[Hodnota dopadu - důvěrnost (PO)]]*Tabulka2[[#This Row],[Hodnota zranitelnosti (PO)]]*Tabulka2[[#This Row],[Hodnota hrozby (PO)]]</f>
        <v>6</v>
      </c>
      <c r="V60" s="121">
        <f>Tabulka2[[#This Row],[Hodnota dopadu - integrita (PO)]]*Tabulka2[[#This Row],[Hodnota zranitelnosti (PO)]]*Tabulka2[[#This Row],[Hodnota hrozby (PO)]]</f>
        <v>9</v>
      </c>
      <c r="W60" s="121"/>
      <c r="X60" s="177">
        <f>Tabulka2[[#This Row],[Hodnota dopadu - dostupnost]]</f>
        <v>3</v>
      </c>
      <c r="Y60" s="122">
        <f>Tabulka2[[#This Row],[Hodnota dopadu - důvěrnost]]</f>
        <v>2</v>
      </c>
      <c r="Z60" s="122">
        <f>Tabulka2[[#This Row],[Hodnota dopadu - integrita]]</f>
        <v>3</v>
      </c>
      <c r="AA60" s="123">
        <v>3</v>
      </c>
      <c r="AB60" s="120">
        <v>4</v>
      </c>
      <c r="AC60" s="124">
        <f>X60*AA60*AB60</f>
        <v>36</v>
      </c>
      <c r="AD60" s="124">
        <f>Y60*AA60*AB60</f>
        <v>24</v>
      </c>
      <c r="AE60" s="124">
        <f>Z60*AA60*AB60</f>
        <v>36</v>
      </c>
      <c r="AF60" s="183" t="s">
        <v>634</v>
      </c>
      <c r="AG60" s="125" t="s">
        <v>665</v>
      </c>
    </row>
    <row r="61" spans="1:33" ht="45" x14ac:dyDescent="0.25">
      <c r="A61" s="106" t="s">
        <v>333</v>
      </c>
      <c r="B61" s="107" t="s">
        <v>616</v>
      </c>
      <c r="C61" s="111">
        <v>3</v>
      </c>
      <c r="D61" s="111">
        <v>2</v>
      </c>
      <c r="E61" s="111">
        <v>3</v>
      </c>
      <c r="F61" s="107" t="s">
        <v>584</v>
      </c>
      <c r="G61" s="111">
        <v>3</v>
      </c>
      <c r="H61" s="107" t="s">
        <v>595</v>
      </c>
      <c r="I61" s="111">
        <v>2</v>
      </c>
      <c r="J61" s="112">
        <f>Tabulka2[[#This Row],[Hodnota dopadu - dostupnost]]*Tabulka2[[#This Row],[Hodnota zranitelnosti]]*Tabulka2[[#This Row],[Hodnota hrozby]]</f>
        <v>18</v>
      </c>
      <c r="K61" s="112">
        <f>Tabulka2[[#This Row],[Hodnota dopadu - důvěrnost]]*Tabulka2[[#This Row],[Hodnota zranitelnosti]]*Tabulka2[[#This Row],[Hodnota hrozby]]</f>
        <v>12</v>
      </c>
      <c r="L61" s="112">
        <f>Tabulka2[[#This Row],[Hodnota dopadu - integrita]]*Tabulka2[[#This Row],[Hodnota zranitelnosti]]*Tabulka2[[#This Row],[Hodnota hrozby]]</f>
        <v>18</v>
      </c>
      <c r="M61" s="107" t="s">
        <v>634</v>
      </c>
      <c r="N61" s="107"/>
      <c r="O61" s="111">
        <f>Tabulka2[[#This Row],[Hodnota dopadu - dostupnost]]</f>
        <v>3</v>
      </c>
      <c r="P61" s="111">
        <f>Tabulka2[[#This Row],[Hodnota dopadu - důvěrnost]]</f>
        <v>2</v>
      </c>
      <c r="Q61" s="111">
        <f>Tabulka2[[#This Row],[Hodnota dopadu - integrita]]</f>
        <v>3</v>
      </c>
      <c r="R61" s="111">
        <v>2</v>
      </c>
      <c r="S61" s="111">
        <v>2</v>
      </c>
      <c r="T61" s="112">
        <f>Tabulka2[[#This Row],[Hodnota dopadu - dostupnost (PO)]]*Tabulka2[[#This Row],[Hodnota zranitelnosti (PO)]]*Tabulka2[[#This Row],[Hodnota hrozby (PO)]]</f>
        <v>12</v>
      </c>
      <c r="U61" s="112">
        <f>Tabulka2[[#This Row],[Hodnota dopadu - důvěrnost (PO)]]*Tabulka2[[#This Row],[Hodnota zranitelnosti (PO)]]*Tabulka2[[#This Row],[Hodnota hrozby (PO)]]</f>
        <v>8</v>
      </c>
      <c r="V61" s="112">
        <f>Tabulka2[[#This Row],[Hodnota dopadu - integrita (PO)]]*Tabulka2[[#This Row],[Hodnota zranitelnosti (PO)]]*Tabulka2[[#This Row],[Hodnota hrozby (PO)]]</f>
        <v>12</v>
      </c>
      <c r="W61" s="112"/>
      <c r="X61" s="178"/>
      <c r="Y61" s="130"/>
      <c r="Z61" s="130"/>
      <c r="AA61" s="130"/>
      <c r="AB61" s="130"/>
      <c r="AC61" s="112"/>
      <c r="AD61" s="112"/>
      <c r="AE61" s="112"/>
      <c r="AF61" s="184"/>
      <c r="AG61" s="112"/>
    </row>
    <row r="62" spans="1:33" ht="37.5" x14ac:dyDescent="0.25">
      <c r="A62" s="86" t="s">
        <v>334</v>
      </c>
      <c r="B62" s="86" t="s">
        <v>616</v>
      </c>
      <c r="C62" s="88" t="s">
        <v>397</v>
      </c>
      <c r="D62" s="88">
        <v>2</v>
      </c>
      <c r="E62" s="88">
        <v>3</v>
      </c>
      <c r="F62" s="86" t="s">
        <v>586</v>
      </c>
      <c r="G62" s="88">
        <v>3</v>
      </c>
      <c r="H62" s="86" t="s">
        <v>606</v>
      </c>
      <c r="I62" s="88">
        <v>1</v>
      </c>
      <c r="J62" s="115" t="s">
        <v>397</v>
      </c>
      <c r="K62" s="115">
        <f>Tabulka2[[#This Row],[Hodnota dopadu - důvěrnost]]*Tabulka2[[#This Row],[Hodnota zranitelnosti]]*Tabulka2[[#This Row],[Hodnota hrozby]]</f>
        <v>6</v>
      </c>
      <c r="L62" s="115">
        <f>Tabulka2[[#This Row],[Hodnota dopadu - integrita]]*Tabulka2[[#This Row],[Hodnota zranitelnosti]]*Tabulka2[[#This Row],[Hodnota hrozby]]</f>
        <v>9</v>
      </c>
      <c r="M62" s="86" t="s">
        <v>684</v>
      </c>
      <c r="N62" s="86"/>
      <c r="O62" s="88" t="str">
        <f>Tabulka2[[#This Row],[Hodnota dopadu - dostupnost]]</f>
        <v>Nerelevantní</v>
      </c>
      <c r="P62" s="88">
        <f>Tabulka2[[#This Row],[Hodnota dopadu - důvěrnost]]</f>
        <v>2</v>
      </c>
      <c r="Q62" s="88">
        <f>Tabulka2[[#This Row],[Hodnota dopadu - integrita]]</f>
        <v>3</v>
      </c>
      <c r="R62" s="88">
        <v>3</v>
      </c>
      <c r="S62" s="88">
        <v>1</v>
      </c>
      <c r="T62" s="115" t="s">
        <v>397</v>
      </c>
      <c r="U62" s="115">
        <f>Tabulka2[[#This Row],[Hodnota dopadu - důvěrnost (PO)]]*Tabulka2[[#This Row],[Hodnota zranitelnosti (PO)]]*Tabulka2[[#This Row],[Hodnota hrozby (PO)]]</f>
        <v>6</v>
      </c>
      <c r="V62" s="115">
        <f>Tabulka2[[#This Row],[Hodnota dopadu - integrita (PO)]]*Tabulka2[[#This Row],[Hodnota zranitelnosti (PO)]]*Tabulka2[[#This Row],[Hodnota hrozby (PO)]]</f>
        <v>9</v>
      </c>
      <c r="W62" s="115"/>
      <c r="X62" s="175"/>
      <c r="Y62" s="116"/>
      <c r="Z62" s="116"/>
      <c r="AA62" s="116"/>
      <c r="AB62" s="116"/>
      <c r="AC62" s="115"/>
      <c r="AD62" s="115"/>
      <c r="AE62" s="115"/>
      <c r="AF62" s="181"/>
      <c r="AG62" s="115"/>
    </row>
    <row r="63" spans="1:33" ht="45" x14ac:dyDescent="0.25">
      <c r="A63" s="106" t="s">
        <v>335</v>
      </c>
      <c r="B63" s="107" t="s">
        <v>617</v>
      </c>
      <c r="C63" s="111">
        <v>3</v>
      </c>
      <c r="D63" s="111">
        <v>2</v>
      </c>
      <c r="E63" s="111">
        <v>3</v>
      </c>
      <c r="F63" s="107" t="s">
        <v>584</v>
      </c>
      <c r="G63" s="111">
        <v>3</v>
      </c>
      <c r="H63" s="107" t="s">
        <v>595</v>
      </c>
      <c r="I63" s="111">
        <v>3</v>
      </c>
      <c r="J63" s="112">
        <f>Tabulka2[[#This Row],[Hodnota dopadu - dostupnost]]*Tabulka2[[#This Row],[Hodnota zranitelnosti]]*Tabulka2[[#This Row],[Hodnota hrozby]]</f>
        <v>27</v>
      </c>
      <c r="K63" s="112">
        <f>Tabulka2[[#This Row],[Hodnota dopadu - důvěrnost]]*Tabulka2[[#This Row],[Hodnota zranitelnosti]]*Tabulka2[[#This Row],[Hodnota hrozby]]</f>
        <v>18</v>
      </c>
      <c r="L63" s="112">
        <f>Tabulka2[[#This Row],[Hodnota dopadu - integrita]]*Tabulka2[[#This Row],[Hodnota zranitelnosti]]*Tabulka2[[#This Row],[Hodnota hrozby]]</f>
        <v>27</v>
      </c>
      <c r="M63" s="107" t="s">
        <v>634</v>
      </c>
      <c r="N63" s="107"/>
      <c r="O63" s="111">
        <f>Tabulka2[[#This Row],[Hodnota dopadu - dostupnost]]</f>
        <v>3</v>
      </c>
      <c r="P63" s="111">
        <f>Tabulka2[[#This Row],[Hodnota dopadu - důvěrnost]]</f>
        <v>2</v>
      </c>
      <c r="Q63" s="111">
        <f>Tabulka2[[#This Row],[Hodnota dopadu - integrita]]</f>
        <v>3</v>
      </c>
      <c r="R63" s="111">
        <v>2</v>
      </c>
      <c r="S63" s="111">
        <v>3</v>
      </c>
      <c r="T63" s="112">
        <f>Tabulka2[[#This Row],[Hodnota dopadu - dostupnost (PO)]]*Tabulka2[[#This Row],[Hodnota zranitelnosti (PO)]]*Tabulka2[[#This Row],[Hodnota hrozby (PO)]]</f>
        <v>18</v>
      </c>
      <c r="U63" s="112">
        <f>Tabulka2[[#This Row],[Hodnota dopadu - důvěrnost (PO)]]*Tabulka2[[#This Row],[Hodnota zranitelnosti (PO)]]*Tabulka2[[#This Row],[Hodnota hrozby (PO)]]</f>
        <v>12</v>
      </c>
      <c r="V63" s="112">
        <f>Tabulka2[[#This Row],[Hodnota dopadu - integrita (PO)]]*Tabulka2[[#This Row],[Hodnota zranitelnosti (PO)]]*Tabulka2[[#This Row],[Hodnota hrozby (PO)]]</f>
        <v>18</v>
      </c>
      <c r="W63" s="112"/>
      <c r="X63" s="176"/>
      <c r="Y63" s="113"/>
      <c r="Z63" s="113"/>
      <c r="AA63" s="113"/>
      <c r="AB63" s="113"/>
      <c r="AC63" s="110"/>
      <c r="AD63" s="110"/>
      <c r="AE63" s="110"/>
      <c r="AF63" s="182"/>
      <c r="AG63" s="110"/>
    </row>
    <row r="64" spans="1:33" ht="37.5" x14ac:dyDescent="0.25">
      <c r="A64" s="86" t="s">
        <v>336</v>
      </c>
      <c r="B64" s="86" t="s">
        <v>617</v>
      </c>
      <c r="C64" s="88" t="s">
        <v>397</v>
      </c>
      <c r="D64" s="88">
        <v>2</v>
      </c>
      <c r="E64" s="88">
        <v>3</v>
      </c>
      <c r="F64" s="86" t="s">
        <v>586</v>
      </c>
      <c r="G64" s="88">
        <v>3</v>
      </c>
      <c r="H64" s="86" t="s">
        <v>606</v>
      </c>
      <c r="I64" s="88">
        <v>2</v>
      </c>
      <c r="J64" s="115" t="s">
        <v>397</v>
      </c>
      <c r="K64" s="115">
        <f>Tabulka2[[#This Row],[Hodnota dopadu - důvěrnost]]*Tabulka2[[#This Row],[Hodnota zranitelnosti]]*Tabulka2[[#This Row],[Hodnota hrozby]]</f>
        <v>12</v>
      </c>
      <c r="L64" s="115">
        <f>Tabulka2[[#This Row],[Hodnota dopadu - integrita]]*Tabulka2[[#This Row],[Hodnota zranitelnosti]]*Tabulka2[[#This Row],[Hodnota hrozby]]</f>
        <v>18</v>
      </c>
      <c r="M64" s="86" t="s">
        <v>685</v>
      </c>
      <c r="N64" s="86"/>
      <c r="O64" s="88" t="str">
        <f>Tabulka2[[#This Row],[Hodnota dopadu - dostupnost]]</f>
        <v>Nerelevantní</v>
      </c>
      <c r="P64" s="88">
        <f>Tabulka2[[#This Row],[Hodnota dopadu - důvěrnost]]</f>
        <v>2</v>
      </c>
      <c r="Q64" s="88">
        <f>Tabulka2[[#This Row],[Hodnota dopadu - integrita]]</f>
        <v>3</v>
      </c>
      <c r="R64" s="88">
        <v>3</v>
      </c>
      <c r="S64" s="88">
        <v>2</v>
      </c>
      <c r="T64" s="115" t="s">
        <v>397</v>
      </c>
      <c r="U64" s="115">
        <f>Tabulka2[[#This Row],[Hodnota dopadu - důvěrnost (PO)]]*Tabulka2[[#This Row],[Hodnota zranitelnosti (PO)]]*Tabulka2[[#This Row],[Hodnota hrozby (PO)]]</f>
        <v>12</v>
      </c>
      <c r="V64" s="115">
        <f>Tabulka2[[#This Row],[Hodnota dopadu - integrita (PO)]]*Tabulka2[[#This Row],[Hodnota zranitelnosti (PO)]]*Tabulka2[[#This Row],[Hodnota hrozby (PO)]]</f>
        <v>18</v>
      </c>
      <c r="W64" s="115"/>
      <c r="X64" s="175"/>
      <c r="Y64" s="116"/>
      <c r="Z64" s="116"/>
      <c r="AA64" s="116"/>
      <c r="AB64" s="116"/>
      <c r="AC64" s="115"/>
      <c r="AD64" s="115"/>
      <c r="AE64" s="115"/>
      <c r="AF64" s="181"/>
      <c r="AG64" s="115"/>
    </row>
    <row r="65" spans="1:33" ht="45" x14ac:dyDescent="0.25">
      <c r="A65" s="106" t="s">
        <v>337</v>
      </c>
      <c r="B65" s="107" t="s">
        <v>617</v>
      </c>
      <c r="C65" s="111">
        <v>3</v>
      </c>
      <c r="D65" s="111">
        <v>2</v>
      </c>
      <c r="E65" s="111">
        <v>3</v>
      </c>
      <c r="F65" s="107" t="s">
        <v>586</v>
      </c>
      <c r="G65" s="111">
        <v>3</v>
      </c>
      <c r="H65" s="107" t="s">
        <v>596</v>
      </c>
      <c r="I65" s="111">
        <v>3</v>
      </c>
      <c r="J65" s="112">
        <f>Tabulka2[[#This Row],[Hodnota dopadu - dostupnost]]*Tabulka2[[#This Row],[Hodnota zranitelnosti]]*Tabulka2[[#This Row],[Hodnota hrozby]]</f>
        <v>27</v>
      </c>
      <c r="K65" s="112">
        <f>Tabulka2[[#This Row],[Hodnota dopadu - důvěrnost]]*Tabulka2[[#This Row],[Hodnota zranitelnosti]]*Tabulka2[[#This Row],[Hodnota hrozby]]</f>
        <v>18</v>
      </c>
      <c r="L65" s="112">
        <f>Tabulka2[[#This Row],[Hodnota dopadu - integrita]]*Tabulka2[[#This Row],[Hodnota zranitelnosti]]*Tabulka2[[#This Row],[Hodnota hrozby]]</f>
        <v>27</v>
      </c>
      <c r="M65" s="107" t="s">
        <v>634</v>
      </c>
      <c r="N65" s="107"/>
      <c r="O65" s="111">
        <f>Tabulka2[[#This Row],[Hodnota dopadu - dostupnost]]</f>
        <v>3</v>
      </c>
      <c r="P65" s="111">
        <f>Tabulka2[[#This Row],[Hodnota dopadu - důvěrnost]]</f>
        <v>2</v>
      </c>
      <c r="Q65" s="111">
        <f>Tabulka2[[#This Row],[Hodnota dopadu - integrita]]</f>
        <v>3</v>
      </c>
      <c r="R65" s="111">
        <v>2</v>
      </c>
      <c r="S65" s="111">
        <v>3</v>
      </c>
      <c r="T65" s="112">
        <f>Tabulka2[[#This Row],[Hodnota dopadu - dostupnost (PO)]]*Tabulka2[[#This Row],[Hodnota zranitelnosti (PO)]]*Tabulka2[[#This Row],[Hodnota hrozby (PO)]]</f>
        <v>18</v>
      </c>
      <c r="U65" s="112">
        <f>Tabulka2[[#This Row],[Hodnota dopadu - důvěrnost (PO)]]*Tabulka2[[#This Row],[Hodnota zranitelnosti (PO)]]*Tabulka2[[#This Row],[Hodnota hrozby (PO)]]</f>
        <v>12</v>
      </c>
      <c r="V65" s="112">
        <f>Tabulka2[[#This Row],[Hodnota dopadu - integrita (PO)]]*Tabulka2[[#This Row],[Hodnota zranitelnosti (PO)]]*Tabulka2[[#This Row],[Hodnota hrozby (PO)]]</f>
        <v>18</v>
      </c>
      <c r="W65" s="112"/>
      <c r="X65" s="176"/>
      <c r="Y65" s="113"/>
      <c r="Z65" s="113"/>
      <c r="AA65" s="113"/>
      <c r="AB65" s="113"/>
      <c r="AC65" s="110"/>
      <c r="AD65" s="110"/>
      <c r="AE65" s="110"/>
      <c r="AF65" s="182"/>
      <c r="AG65" s="110"/>
    </row>
    <row r="66" spans="1:33" ht="45" x14ac:dyDescent="0.25">
      <c r="A66" s="86" t="s">
        <v>338</v>
      </c>
      <c r="B66" s="86" t="s">
        <v>618</v>
      </c>
      <c r="C66" s="88">
        <v>2</v>
      </c>
      <c r="D66" s="88">
        <v>3</v>
      </c>
      <c r="E66" s="88">
        <v>3</v>
      </c>
      <c r="F66" s="86" t="s">
        <v>586</v>
      </c>
      <c r="G66" s="88">
        <v>3</v>
      </c>
      <c r="H66" s="86" t="s">
        <v>595</v>
      </c>
      <c r="I66" s="88">
        <v>3</v>
      </c>
      <c r="J66" s="115">
        <f>Tabulka2[[#This Row],[Hodnota dopadu - dostupnost]]*Tabulka2[[#This Row],[Hodnota zranitelnosti]]*Tabulka2[[#This Row],[Hodnota hrozby]]</f>
        <v>18</v>
      </c>
      <c r="K66" s="115">
        <f>Tabulka2[[#This Row],[Hodnota dopadu - důvěrnost]]*Tabulka2[[#This Row],[Hodnota zranitelnosti]]*Tabulka2[[#This Row],[Hodnota hrozby]]</f>
        <v>27</v>
      </c>
      <c r="L66" s="115">
        <f>Tabulka2[[#This Row],[Hodnota dopadu - integrita]]*Tabulka2[[#This Row],[Hodnota zranitelnosti]]*Tabulka2[[#This Row],[Hodnota hrozby]]</f>
        <v>27</v>
      </c>
      <c r="M66" s="86" t="s">
        <v>634</v>
      </c>
      <c r="N66" s="86"/>
      <c r="O66" s="88">
        <f>Tabulka2[[#This Row],[Hodnota dopadu - dostupnost]]</f>
        <v>2</v>
      </c>
      <c r="P66" s="88">
        <f>Tabulka2[[#This Row],[Hodnota dopadu - důvěrnost]]</f>
        <v>3</v>
      </c>
      <c r="Q66" s="88">
        <f>Tabulka2[[#This Row],[Hodnota dopadu - integrita]]</f>
        <v>3</v>
      </c>
      <c r="R66" s="88">
        <v>2</v>
      </c>
      <c r="S66" s="88">
        <v>3</v>
      </c>
      <c r="T66" s="115">
        <f>Tabulka2[[#This Row],[Hodnota dopadu - dostupnost (PO)]]*Tabulka2[[#This Row],[Hodnota zranitelnosti (PO)]]*Tabulka2[[#This Row],[Hodnota hrozby (PO)]]</f>
        <v>12</v>
      </c>
      <c r="U66" s="115">
        <f>Tabulka2[[#This Row],[Hodnota dopadu - důvěrnost (PO)]]*Tabulka2[[#This Row],[Hodnota zranitelnosti (PO)]]*Tabulka2[[#This Row],[Hodnota hrozby (PO)]]</f>
        <v>18</v>
      </c>
      <c r="V66" s="115">
        <f>Tabulka2[[#This Row],[Hodnota dopadu - integrita (PO)]]*Tabulka2[[#This Row],[Hodnota zranitelnosti (PO)]]*Tabulka2[[#This Row],[Hodnota hrozby (PO)]]</f>
        <v>18</v>
      </c>
      <c r="W66" s="115"/>
      <c r="X66" s="175"/>
      <c r="Y66" s="116"/>
      <c r="Z66" s="116"/>
      <c r="AA66" s="116"/>
      <c r="AB66" s="116"/>
      <c r="AC66" s="115"/>
      <c r="AD66" s="115"/>
      <c r="AE66" s="115"/>
      <c r="AF66" s="181"/>
      <c r="AG66" s="115"/>
    </row>
    <row r="67" spans="1:33" ht="45" x14ac:dyDescent="0.25">
      <c r="A67" s="106" t="s">
        <v>339</v>
      </c>
      <c r="B67" s="106" t="s">
        <v>619</v>
      </c>
      <c r="C67" s="111">
        <v>3</v>
      </c>
      <c r="D67" s="111" t="s">
        <v>397</v>
      </c>
      <c r="E67" s="111">
        <v>3</v>
      </c>
      <c r="F67" s="107" t="s">
        <v>592</v>
      </c>
      <c r="G67" s="111">
        <v>2</v>
      </c>
      <c r="H67" s="107" t="s">
        <v>607</v>
      </c>
      <c r="I67" s="111">
        <v>2</v>
      </c>
      <c r="J67" s="112">
        <f>Tabulka2[[#This Row],[Hodnota dopadu - dostupnost]]*Tabulka2[[#This Row],[Hodnota zranitelnosti]]*Tabulka2[[#This Row],[Hodnota hrozby]]</f>
        <v>12</v>
      </c>
      <c r="K67" s="112" t="s">
        <v>397</v>
      </c>
      <c r="L67" s="112">
        <f>Tabulka2[[#This Row],[Hodnota dopadu - integrita]]*Tabulka2[[#This Row],[Hodnota zranitelnosti]]*Tabulka2[[#This Row],[Hodnota hrozby]]</f>
        <v>12</v>
      </c>
      <c r="M67" s="107" t="s">
        <v>684</v>
      </c>
      <c r="N67" s="107"/>
      <c r="O67" s="111">
        <f>Tabulka2[[#This Row],[Hodnota dopadu - dostupnost]]</f>
        <v>3</v>
      </c>
      <c r="P67" s="111" t="str">
        <f>Tabulka2[[#This Row],[Hodnota dopadu - důvěrnost]]</f>
        <v>Nerelevantní</v>
      </c>
      <c r="Q67" s="111">
        <f>Tabulka2[[#This Row],[Hodnota dopadu - integrita]]</f>
        <v>3</v>
      </c>
      <c r="R67" s="111">
        <v>2</v>
      </c>
      <c r="S67" s="111">
        <v>2</v>
      </c>
      <c r="T67" s="112">
        <f>Tabulka2[[#This Row],[Hodnota dopadu - dostupnost (PO)]]*Tabulka2[[#This Row],[Hodnota zranitelnosti (PO)]]*Tabulka2[[#This Row],[Hodnota hrozby (PO)]]</f>
        <v>12</v>
      </c>
      <c r="U67" s="112" t="s">
        <v>397</v>
      </c>
      <c r="V67" s="112">
        <f>Tabulka2[[#This Row],[Hodnota dopadu - integrita (PO)]]*Tabulka2[[#This Row],[Hodnota zranitelnosti (PO)]]*Tabulka2[[#This Row],[Hodnota hrozby (PO)]]</f>
        <v>12</v>
      </c>
      <c r="W67" s="112"/>
      <c r="X67" s="176"/>
      <c r="Y67" s="113"/>
      <c r="Z67" s="113"/>
      <c r="AA67" s="113"/>
      <c r="AB67" s="113"/>
      <c r="AC67" s="110"/>
      <c r="AD67" s="110"/>
      <c r="AE67" s="110"/>
      <c r="AF67" s="182"/>
      <c r="AG67" s="110"/>
    </row>
    <row r="68" spans="1:33" ht="45" x14ac:dyDescent="0.25">
      <c r="A68" s="86" t="s">
        <v>340</v>
      </c>
      <c r="B68" s="86" t="s">
        <v>617</v>
      </c>
      <c r="C68" s="88">
        <v>3</v>
      </c>
      <c r="D68" s="88" t="s">
        <v>397</v>
      </c>
      <c r="E68" s="88">
        <v>3</v>
      </c>
      <c r="F68" s="86" t="s">
        <v>591</v>
      </c>
      <c r="G68" s="88">
        <v>3</v>
      </c>
      <c r="H68" s="86" t="s">
        <v>594</v>
      </c>
      <c r="I68" s="88">
        <v>3</v>
      </c>
      <c r="J68" s="115">
        <f>Tabulka2[[#This Row],[Hodnota dopadu - dostupnost]]*Tabulka2[[#This Row],[Hodnota zranitelnosti]]*Tabulka2[[#This Row],[Hodnota hrozby]]</f>
        <v>27</v>
      </c>
      <c r="K68" s="115" t="s">
        <v>397</v>
      </c>
      <c r="L68" s="115">
        <f>Tabulka2[[#This Row],[Hodnota dopadu - integrita]]*Tabulka2[[#This Row],[Hodnota zranitelnosti]]*Tabulka2[[#This Row],[Hodnota hrozby]]</f>
        <v>27</v>
      </c>
      <c r="M68" s="86" t="s">
        <v>634</v>
      </c>
      <c r="N68" s="86" t="s">
        <v>475</v>
      </c>
      <c r="O68" s="88">
        <f>Tabulka2[[#This Row],[Hodnota dopadu - dostupnost]]</f>
        <v>3</v>
      </c>
      <c r="P68" s="88" t="str">
        <f>Tabulka2[[#This Row],[Hodnota dopadu - důvěrnost]]</f>
        <v>Nerelevantní</v>
      </c>
      <c r="Q68" s="88">
        <f>Tabulka2[[#This Row],[Hodnota dopadu - integrita]]</f>
        <v>3</v>
      </c>
      <c r="R68" s="88">
        <v>1</v>
      </c>
      <c r="S68" s="88">
        <v>3</v>
      </c>
      <c r="T68" s="115">
        <f>Tabulka2[[#This Row],[Hodnota dopadu - dostupnost (PO)]]*Tabulka2[[#This Row],[Hodnota zranitelnosti (PO)]]*Tabulka2[[#This Row],[Hodnota hrozby (PO)]]</f>
        <v>9</v>
      </c>
      <c r="U68" s="115" t="s">
        <v>397</v>
      </c>
      <c r="V68" s="115">
        <f>Tabulka2[[#This Row],[Hodnota dopadu - integrita (PO)]]*Tabulka2[[#This Row],[Hodnota zranitelnosti (PO)]]*Tabulka2[[#This Row],[Hodnota hrozby (PO)]]</f>
        <v>9</v>
      </c>
      <c r="W68" s="115"/>
      <c r="X68" s="175"/>
      <c r="Y68" s="116"/>
      <c r="Z68" s="116"/>
      <c r="AA68" s="116"/>
      <c r="AB68" s="116"/>
      <c r="AC68" s="115"/>
      <c r="AD68" s="115"/>
      <c r="AE68" s="115"/>
      <c r="AF68" s="181"/>
      <c r="AG68" s="115"/>
    </row>
    <row r="69" spans="1:33" ht="30" x14ac:dyDescent="0.25">
      <c r="A69" s="106" t="s">
        <v>341</v>
      </c>
      <c r="B69" s="106" t="s">
        <v>619</v>
      </c>
      <c r="C69" s="111">
        <v>3</v>
      </c>
      <c r="D69" s="111">
        <v>3</v>
      </c>
      <c r="E69" s="111">
        <v>3</v>
      </c>
      <c r="F69" s="107" t="s">
        <v>593</v>
      </c>
      <c r="G69" s="111">
        <v>2</v>
      </c>
      <c r="H69" s="107" t="s">
        <v>599</v>
      </c>
      <c r="I69" s="111">
        <v>2</v>
      </c>
      <c r="J69" s="112">
        <f>Tabulka2[[#This Row],[Hodnota dopadu - dostupnost]]*Tabulka2[[#This Row],[Hodnota zranitelnosti]]*Tabulka2[[#This Row],[Hodnota hrozby]]</f>
        <v>12</v>
      </c>
      <c r="K69" s="112">
        <f>Tabulka2[[#This Row],[Hodnota dopadu - důvěrnost]]*Tabulka2[[#This Row],[Hodnota zranitelnosti]]*Tabulka2[[#This Row],[Hodnota hrozby]]</f>
        <v>12</v>
      </c>
      <c r="L69" s="112">
        <f>Tabulka2[[#This Row],[Hodnota dopadu - integrita]]*Tabulka2[[#This Row],[Hodnota zranitelnosti]]*Tabulka2[[#This Row],[Hodnota hrozby]]</f>
        <v>12</v>
      </c>
      <c r="M69" s="107" t="s">
        <v>684</v>
      </c>
      <c r="N69" s="107"/>
      <c r="O69" s="111">
        <f>Tabulka2[[#This Row],[Hodnota dopadu - dostupnost]]</f>
        <v>3</v>
      </c>
      <c r="P69" s="111">
        <f>Tabulka2[[#This Row],[Hodnota dopadu - důvěrnost]]</f>
        <v>3</v>
      </c>
      <c r="Q69" s="111">
        <f>Tabulka2[[#This Row],[Hodnota dopadu - integrita]]</f>
        <v>3</v>
      </c>
      <c r="R69" s="111">
        <v>2</v>
      </c>
      <c r="S69" s="111">
        <v>2</v>
      </c>
      <c r="T69" s="112">
        <f>Tabulka2[[#This Row],[Hodnota dopadu - dostupnost (PO)]]*Tabulka2[[#This Row],[Hodnota zranitelnosti (PO)]]*Tabulka2[[#This Row],[Hodnota hrozby (PO)]]</f>
        <v>12</v>
      </c>
      <c r="U69" s="112">
        <f>Tabulka2[[#This Row],[Hodnota dopadu - důvěrnost (PO)]]*Tabulka2[[#This Row],[Hodnota zranitelnosti (PO)]]*Tabulka2[[#This Row],[Hodnota hrozby (PO)]]</f>
        <v>12</v>
      </c>
      <c r="V69" s="112">
        <f>Tabulka2[[#This Row],[Hodnota dopadu - integrita (PO)]]*Tabulka2[[#This Row],[Hodnota zranitelnosti (PO)]]*Tabulka2[[#This Row],[Hodnota hrozby (PO)]]</f>
        <v>12</v>
      </c>
      <c r="W69" s="112"/>
      <c r="X69" s="176"/>
      <c r="Y69" s="113"/>
      <c r="Z69" s="113"/>
      <c r="AA69" s="113"/>
      <c r="AB69" s="113"/>
      <c r="AC69" s="110"/>
      <c r="AD69" s="110"/>
      <c r="AE69" s="110"/>
      <c r="AF69" s="182"/>
      <c r="AG69" s="110"/>
    </row>
    <row r="70" spans="1:33" ht="45" x14ac:dyDescent="0.25">
      <c r="A70" s="86" t="s">
        <v>342</v>
      </c>
      <c r="B70" s="86" t="s">
        <v>620</v>
      </c>
      <c r="C70" s="88">
        <v>3</v>
      </c>
      <c r="D70" s="88">
        <v>3</v>
      </c>
      <c r="E70" s="88">
        <v>3</v>
      </c>
      <c r="F70" s="86" t="s">
        <v>584</v>
      </c>
      <c r="G70" s="88">
        <v>2</v>
      </c>
      <c r="H70" s="86" t="s">
        <v>595</v>
      </c>
      <c r="I70" s="88">
        <v>2</v>
      </c>
      <c r="J70" s="115">
        <f>Tabulka2[[#This Row],[Hodnota dopadu - dostupnost]]*Tabulka2[[#This Row],[Hodnota zranitelnosti]]*Tabulka2[[#This Row],[Hodnota hrozby]]</f>
        <v>12</v>
      </c>
      <c r="K70" s="115">
        <f>Tabulka2[[#This Row],[Hodnota dopadu - důvěrnost]]*Tabulka2[[#This Row],[Hodnota zranitelnosti]]*Tabulka2[[#This Row],[Hodnota hrozby]]</f>
        <v>12</v>
      </c>
      <c r="L70" s="115">
        <f>Tabulka2[[#This Row],[Hodnota dopadu - integrita]]*Tabulka2[[#This Row],[Hodnota zranitelnosti]]*Tabulka2[[#This Row],[Hodnota hrozby]]</f>
        <v>12</v>
      </c>
      <c r="M70" s="86" t="s">
        <v>684</v>
      </c>
      <c r="N70" s="86"/>
      <c r="O70" s="88">
        <f>Tabulka2[[#This Row],[Hodnota dopadu - dostupnost]]</f>
        <v>3</v>
      </c>
      <c r="P70" s="88">
        <f>Tabulka2[[#This Row],[Hodnota dopadu - důvěrnost]]</f>
        <v>3</v>
      </c>
      <c r="Q70" s="88">
        <f>Tabulka2[[#This Row],[Hodnota dopadu - integrita]]</f>
        <v>3</v>
      </c>
      <c r="R70" s="88">
        <v>2</v>
      </c>
      <c r="S70" s="88">
        <v>2</v>
      </c>
      <c r="T70" s="115">
        <f>Tabulka2[[#This Row],[Hodnota dopadu - dostupnost (PO)]]*Tabulka2[[#This Row],[Hodnota zranitelnosti (PO)]]*Tabulka2[[#This Row],[Hodnota hrozby (PO)]]</f>
        <v>12</v>
      </c>
      <c r="U70" s="115">
        <f>Tabulka2[[#This Row],[Hodnota dopadu - důvěrnost (PO)]]*Tabulka2[[#This Row],[Hodnota zranitelnosti (PO)]]*Tabulka2[[#This Row],[Hodnota hrozby (PO)]]</f>
        <v>12</v>
      </c>
      <c r="V70" s="115">
        <f>Tabulka2[[#This Row],[Hodnota dopadu - integrita (PO)]]*Tabulka2[[#This Row],[Hodnota zranitelnosti (PO)]]*Tabulka2[[#This Row],[Hodnota hrozby (PO)]]</f>
        <v>12</v>
      </c>
      <c r="W70" s="115"/>
      <c r="X70" s="175"/>
      <c r="Y70" s="116"/>
      <c r="Z70" s="116"/>
      <c r="AA70" s="116"/>
      <c r="AB70" s="116"/>
      <c r="AC70" s="115"/>
      <c r="AD70" s="115"/>
      <c r="AE70" s="115"/>
      <c r="AF70" s="181"/>
      <c r="AG70" s="115"/>
    </row>
    <row r="71" spans="1:33" ht="45" x14ac:dyDescent="0.25">
      <c r="A71" s="106" t="s">
        <v>343</v>
      </c>
      <c r="B71" s="107" t="s">
        <v>620</v>
      </c>
      <c r="C71" s="111">
        <v>3</v>
      </c>
      <c r="D71" s="111" t="s">
        <v>397</v>
      </c>
      <c r="E71" s="111">
        <v>3</v>
      </c>
      <c r="F71" s="106" t="s">
        <v>586</v>
      </c>
      <c r="G71" s="111">
        <v>2</v>
      </c>
      <c r="H71" s="107" t="s">
        <v>594</v>
      </c>
      <c r="I71" s="111">
        <v>2</v>
      </c>
      <c r="J71" s="112">
        <f>Tabulka2[[#This Row],[Hodnota dopadu - dostupnost]]*Tabulka2[[#This Row],[Hodnota zranitelnosti]]*Tabulka2[[#This Row],[Hodnota hrozby]]</f>
        <v>12</v>
      </c>
      <c r="K71" s="112" t="s">
        <v>397</v>
      </c>
      <c r="L71" s="112">
        <f>Tabulka2[[#This Row],[Hodnota dopadu - integrita]]*Tabulka2[[#This Row],[Hodnota zranitelnosti]]*Tabulka2[[#This Row],[Hodnota hrozby]]</f>
        <v>12</v>
      </c>
      <c r="M71" s="107" t="s">
        <v>684</v>
      </c>
      <c r="N71" s="107"/>
      <c r="O71" s="111">
        <f>Tabulka2[[#This Row],[Hodnota dopadu - dostupnost]]</f>
        <v>3</v>
      </c>
      <c r="P71" s="111" t="str">
        <f>Tabulka2[[#This Row],[Hodnota dopadu - důvěrnost]]</f>
        <v>Nerelevantní</v>
      </c>
      <c r="Q71" s="111">
        <f>Tabulka2[[#This Row],[Hodnota dopadu - integrita]]</f>
        <v>3</v>
      </c>
      <c r="R71" s="111">
        <v>2</v>
      </c>
      <c r="S71" s="111">
        <v>2</v>
      </c>
      <c r="T71" s="112">
        <f>Tabulka2[[#This Row],[Hodnota dopadu - dostupnost (PO)]]*Tabulka2[[#This Row],[Hodnota zranitelnosti (PO)]]*Tabulka2[[#This Row],[Hodnota hrozby (PO)]]</f>
        <v>12</v>
      </c>
      <c r="U71" s="112" t="s">
        <v>397</v>
      </c>
      <c r="V71" s="112">
        <f>Tabulka2[[#This Row],[Hodnota dopadu - integrita (PO)]]*Tabulka2[[#This Row],[Hodnota zranitelnosti (PO)]]*Tabulka2[[#This Row],[Hodnota hrozby (PO)]]</f>
        <v>12</v>
      </c>
      <c r="W71" s="112"/>
      <c r="X71" s="176"/>
      <c r="Y71" s="113"/>
      <c r="Z71" s="113"/>
      <c r="AA71" s="113"/>
      <c r="AB71" s="113"/>
      <c r="AC71" s="110"/>
      <c r="AD71" s="110"/>
      <c r="AE71" s="110"/>
      <c r="AF71" s="182"/>
      <c r="AG71" s="110"/>
    </row>
    <row r="72" spans="1:33" ht="45" x14ac:dyDescent="0.25">
      <c r="A72" s="86" t="s">
        <v>344</v>
      </c>
      <c r="B72" s="86" t="s">
        <v>621</v>
      </c>
      <c r="C72" s="88">
        <v>3</v>
      </c>
      <c r="D72" s="88">
        <v>3</v>
      </c>
      <c r="E72" s="88">
        <v>3</v>
      </c>
      <c r="F72" s="86" t="s">
        <v>584</v>
      </c>
      <c r="G72" s="88">
        <v>2</v>
      </c>
      <c r="H72" s="86" t="s">
        <v>595</v>
      </c>
      <c r="I72" s="88">
        <v>2</v>
      </c>
      <c r="J72" s="115">
        <f>Tabulka2[[#This Row],[Hodnota dopadu - dostupnost]]*Tabulka2[[#This Row],[Hodnota zranitelnosti]]*Tabulka2[[#This Row],[Hodnota hrozby]]</f>
        <v>12</v>
      </c>
      <c r="K72" s="115">
        <f>Tabulka2[[#This Row],[Hodnota dopadu - důvěrnost]]*Tabulka2[[#This Row],[Hodnota zranitelnosti]]*Tabulka2[[#This Row],[Hodnota hrozby]]</f>
        <v>12</v>
      </c>
      <c r="L72" s="115">
        <f>Tabulka2[[#This Row],[Hodnota dopadu - integrita]]*Tabulka2[[#This Row],[Hodnota zranitelnosti]]*Tabulka2[[#This Row],[Hodnota hrozby]]</f>
        <v>12</v>
      </c>
      <c r="M72" s="86" t="s">
        <v>684</v>
      </c>
      <c r="N72" s="86"/>
      <c r="O72" s="88">
        <f>Tabulka2[[#This Row],[Hodnota dopadu - dostupnost]]</f>
        <v>3</v>
      </c>
      <c r="P72" s="88">
        <f>Tabulka2[[#This Row],[Hodnota dopadu - důvěrnost]]</f>
        <v>3</v>
      </c>
      <c r="Q72" s="88">
        <f>Tabulka2[[#This Row],[Hodnota dopadu - integrita]]</f>
        <v>3</v>
      </c>
      <c r="R72" s="88">
        <v>2</v>
      </c>
      <c r="S72" s="88">
        <v>2</v>
      </c>
      <c r="T72" s="115">
        <f>Tabulka2[[#This Row],[Hodnota dopadu - dostupnost (PO)]]*Tabulka2[[#This Row],[Hodnota zranitelnosti (PO)]]*Tabulka2[[#This Row],[Hodnota hrozby (PO)]]</f>
        <v>12</v>
      </c>
      <c r="U72" s="115">
        <f>Tabulka2[[#This Row],[Hodnota dopadu - důvěrnost (PO)]]*Tabulka2[[#This Row],[Hodnota zranitelnosti (PO)]]*Tabulka2[[#This Row],[Hodnota hrozby (PO)]]</f>
        <v>12</v>
      </c>
      <c r="V72" s="115">
        <f>Tabulka2[[#This Row],[Hodnota dopadu - integrita (PO)]]*Tabulka2[[#This Row],[Hodnota zranitelnosti (PO)]]*Tabulka2[[#This Row],[Hodnota hrozby (PO)]]</f>
        <v>12</v>
      </c>
      <c r="W72" s="115"/>
      <c r="X72" s="175"/>
      <c r="Y72" s="116"/>
      <c r="Z72" s="116"/>
      <c r="AA72" s="116"/>
      <c r="AB72" s="116"/>
      <c r="AC72" s="115"/>
      <c r="AD72" s="115"/>
      <c r="AE72" s="115"/>
      <c r="AF72" s="181"/>
      <c r="AG72" s="115"/>
    </row>
    <row r="73" spans="1:33" ht="45" x14ac:dyDescent="0.25">
      <c r="A73" s="106" t="s">
        <v>345</v>
      </c>
      <c r="B73" s="107" t="s">
        <v>621</v>
      </c>
      <c r="C73" s="111">
        <v>3</v>
      </c>
      <c r="D73" s="108" t="s">
        <v>397</v>
      </c>
      <c r="E73" s="111">
        <v>3</v>
      </c>
      <c r="F73" s="106" t="s">
        <v>586</v>
      </c>
      <c r="G73" s="111">
        <v>2</v>
      </c>
      <c r="H73" s="107" t="s">
        <v>594</v>
      </c>
      <c r="I73" s="111">
        <v>2</v>
      </c>
      <c r="J73" s="112">
        <f>Tabulka2[[#This Row],[Hodnota dopadu - dostupnost]]*Tabulka2[[#This Row],[Hodnota zranitelnosti]]*Tabulka2[[#This Row],[Hodnota hrozby]]</f>
        <v>12</v>
      </c>
      <c r="K73" s="112" t="s">
        <v>397</v>
      </c>
      <c r="L73" s="112">
        <f>Tabulka2[[#This Row],[Hodnota dopadu - integrita]]*Tabulka2[[#This Row],[Hodnota zranitelnosti]]*Tabulka2[[#This Row],[Hodnota hrozby]]</f>
        <v>12</v>
      </c>
      <c r="M73" s="107" t="s">
        <v>684</v>
      </c>
      <c r="N73" s="107"/>
      <c r="O73" s="111">
        <f>Tabulka2[[#This Row],[Hodnota dopadu - dostupnost]]</f>
        <v>3</v>
      </c>
      <c r="P73" s="111" t="str">
        <f>Tabulka2[[#This Row],[Hodnota dopadu - důvěrnost]]</f>
        <v>Nerelevantní</v>
      </c>
      <c r="Q73" s="111">
        <f>Tabulka2[[#This Row],[Hodnota dopadu - integrita]]</f>
        <v>3</v>
      </c>
      <c r="R73" s="111">
        <v>2</v>
      </c>
      <c r="S73" s="111">
        <v>2</v>
      </c>
      <c r="T73" s="112">
        <f>Tabulka2[[#This Row],[Hodnota dopadu - dostupnost (PO)]]*Tabulka2[[#This Row],[Hodnota zranitelnosti (PO)]]*Tabulka2[[#This Row],[Hodnota hrozby (PO)]]</f>
        <v>12</v>
      </c>
      <c r="U73" s="112" t="s">
        <v>397</v>
      </c>
      <c r="V73" s="112">
        <f>Tabulka2[[#This Row],[Hodnota dopadu - integrita (PO)]]*Tabulka2[[#This Row],[Hodnota zranitelnosti (PO)]]*Tabulka2[[#This Row],[Hodnota hrozby (PO)]]</f>
        <v>12</v>
      </c>
      <c r="W73" s="112"/>
      <c r="X73" s="176"/>
      <c r="Y73" s="113"/>
      <c r="Z73" s="113"/>
      <c r="AA73" s="113"/>
      <c r="AB73" s="113"/>
      <c r="AC73" s="110"/>
      <c r="AD73" s="110"/>
      <c r="AE73" s="110"/>
      <c r="AF73" s="182"/>
      <c r="AG73" s="110"/>
    </row>
    <row r="74" spans="1:33" x14ac:dyDescent="0.25">
      <c r="A74" s="86" t="s">
        <v>346</v>
      </c>
      <c r="B74" s="86" t="s">
        <v>621</v>
      </c>
      <c r="C74" s="88">
        <v>3</v>
      </c>
      <c r="D74" s="88">
        <v>3</v>
      </c>
      <c r="E74" s="88">
        <v>3</v>
      </c>
      <c r="F74" s="86" t="s">
        <v>591</v>
      </c>
      <c r="G74" s="88">
        <v>2</v>
      </c>
      <c r="H74" s="86" t="s">
        <v>603</v>
      </c>
      <c r="I74" s="88">
        <v>2</v>
      </c>
      <c r="J74" s="115">
        <f>Tabulka2[[#This Row],[Hodnota dopadu - dostupnost]]*Tabulka2[[#This Row],[Hodnota zranitelnosti]]*Tabulka2[[#This Row],[Hodnota hrozby]]</f>
        <v>12</v>
      </c>
      <c r="K74" s="115">
        <f>Tabulka2[[#This Row],[Hodnota dopadu - důvěrnost]]*Tabulka2[[#This Row],[Hodnota zranitelnosti]]*Tabulka2[[#This Row],[Hodnota hrozby]]</f>
        <v>12</v>
      </c>
      <c r="L74" s="115">
        <f>Tabulka2[[#This Row],[Hodnota dopadu - integrita]]*Tabulka2[[#This Row],[Hodnota zranitelnosti]]*Tabulka2[[#This Row],[Hodnota hrozby]]</f>
        <v>12</v>
      </c>
      <c r="M74" s="86" t="s">
        <v>684</v>
      </c>
      <c r="N74" s="86"/>
      <c r="O74" s="88">
        <f>Tabulka2[[#This Row],[Hodnota dopadu - dostupnost]]</f>
        <v>3</v>
      </c>
      <c r="P74" s="88">
        <f>Tabulka2[[#This Row],[Hodnota dopadu - důvěrnost]]</f>
        <v>3</v>
      </c>
      <c r="Q74" s="88">
        <f>Tabulka2[[#This Row],[Hodnota dopadu - integrita]]</f>
        <v>3</v>
      </c>
      <c r="R74" s="88">
        <v>2</v>
      </c>
      <c r="S74" s="88">
        <v>2</v>
      </c>
      <c r="T74" s="115">
        <f>Tabulka2[[#This Row],[Hodnota dopadu - dostupnost (PO)]]*Tabulka2[[#This Row],[Hodnota zranitelnosti (PO)]]*Tabulka2[[#This Row],[Hodnota hrozby (PO)]]</f>
        <v>12</v>
      </c>
      <c r="U74" s="115">
        <f>Tabulka2[[#This Row],[Hodnota dopadu - důvěrnost (PO)]]*Tabulka2[[#This Row],[Hodnota zranitelnosti (PO)]]*Tabulka2[[#This Row],[Hodnota hrozby (PO)]]</f>
        <v>12</v>
      </c>
      <c r="V74" s="115">
        <f>Tabulka2[[#This Row],[Hodnota dopadu - integrita (PO)]]*Tabulka2[[#This Row],[Hodnota zranitelnosti (PO)]]*Tabulka2[[#This Row],[Hodnota hrozby (PO)]]</f>
        <v>12</v>
      </c>
      <c r="W74" s="115"/>
      <c r="X74" s="175"/>
      <c r="Y74" s="116"/>
      <c r="Z74" s="116"/>
      <c r="AA74" s="116"/>
      <c r="AB74" s="116"/>
      <c r="AC74" s="115"/>
      <c r="AD74" s="115"/>
      <c r="AE74" s="115"/>
      <c r="AF74" s="181"/>
      <c r="AG74" s="115"/>
    </row>
    <row r="75" spans="1:33" ht="60" x14ac:dyDescent="0.25">
      <c r="A75" s="106" t="s">
        <v>347</v>
      </c>
      <c r="B75" s="107" t="s">
        <v>486</v>
      </c>
      <c r="C75" s="111">
        <v>2</v>
      </c>
      <c r="D75" s="111">
        <v>3</v>
      </c>
      <c r="E75" s="111">
        <v>3</v>
      </c>
      <c r="F75" s="107" t="s">
        <v>589</v>
      </c>
      <c r="G75" s="111">
        <v>2</v>
      </c>
      <c r="H75" s="107" t="s">
        <v>604</v>
      </c>
      <c r="I75" s="111">
        <v>3</v>
      </c>
      <c r="J75" s="112">
        <f>Tabulka2[[#This Row],[Hodnota dopadu - dostupnost]]*Tabulka2[[#This Row],[Hodnota zranitelnosti]]*Tabulka2[[#This Row],[Hodnota hrozby]]</f>
        <v>12</v>
      </c>
      <c r="K75" s="112">
        <f>Tabulka2[[#This Row],[Hodnota dopadu - důvěrnost]]*Tabulka2[[#This Row],[Hodnota zranitelnosti]]*Tabulka2[[#This Row],[Hodnota hrozby]]</f>
        <v>18</v>
      </c>
      <c r="L75" s="112">
        <f>Tabulka2[[#This Row],[Hodnota dopadu - integrita]]*Tabulka2[[#This Row],[Hodnota zranitelnosti]]*Tabulka2[[#This Row],[Hodnota hrozby]]</f>
        <v>18</v>
      </c>
      <c r="M75" s="107" t="s">
        <v>634</v>
      </c>
      <c r="N75" s="107"/>
      <c r="O75" s="111">
        <f>Tabulka2[[#This Row],[Hodnota dopadu - dostupnost]]</f>
        <v>2</v>
      </c>
      <c r="P75" s="111">
        <f>Tabulka2[[#This Row],[Hodnota dopadu - důvěrnost]]</f>
        <v>3</v>
      </c>
      <c r="Q75" s="111">
        <f>Tabulka2[[#This Row],[Hodnota dopadu - integrita]]</f>
        <v>3</v>
      </c>
      <c r="R75" s="111">
        <v>1</v>
      </c>
      <c r="S75" s="111">
        <v>3</v>
      </c>
      <c r="T75" s="112">
        <f>Tabulka2[[#This Row],[Hodnota dopadu - dostupnost (PO)]]*Tabulka2[[#This Row],[Hodnota zranitelnosti (PO)]]*Tabulka2[[#This Row],[Hodnota hrozby (PO)]]</f>
        <v>6</v>
      </c>
      <c r="U75" s="112">
        <f>Tabulka2[[#This Row],[Hodnota dopadu - důvěrnost (PO)]]*Tabulka2[[#This Row],[Hodnota zranitelnosti (PO)]]*Tabulka2[[#This Row],[Hodnota hrozby (PO)]]</f>
        <v>9</v>
      </c>
      <c r="V75" s="112">
        <f>Tabulka2[[#This Row],[Hodnota dopadu - integrita (PO)]]*Tabulka2[[#This Row],[Hodnota zranitelnosti (PO)]]*Tabulka2[[#This Row],[Hodnota hrozby (PO)]]</f>
        <v>9</v>
      </c>
      <c r="W75" s="112"/>
      <c r="X75" s="176"/>
      <c r="Y75" s="113"/>
      <c r="Z75" s="113"/>
      <c r="AA75" s="113"/>
      <c r="AB75" s="113"/>
      <c r="AC75" s="110"/>
      <c r="AD75" s="110"/>
      <c r="AE75" s="110"/>
      <c r="AF75" s="182"/>
      <c r="AG75" s="110"/>
    </row>
    <row r="76" spans="1:33" ht="30" x14ac:dyDescent="0.25">
      <c r="A76" s="86" t="s">
        <v>348</v>
      </c>
      <c r="B76" s="86" t="s">
        <v>486</v>
      </c>
      <c r="C76" s="88">
        <v>2</v>
      </c>
      <c r="D76" s="88">
        <v>3</v>
      </c>
      <c r="E76" s="88">
        <v>3</v>
      </c>
      <c r="F76" s="86" t="s">
        <v>589</v>
      </c>
      <c r="G76" s="88">
        <v>2</v>
      </c>
      <c r="H76" s="86" t="s">
        <v>605</v>
      </c>
      <c r="I76" s="88">
        <v>3</v>
      </c>
      <c r="J76" s="115">
        <f>Tabulka2[[#This Row],[Hodnota dopadu - dostupnost]]*Tabulka2[[#This Row],[Hodnota zranitelnosti]]*Tabulka2[[#This Row],[Hodnota hrozby]]</f>
        <v>12</v>
      </c>
      <c r="K76" s="115">
        <f>Tabulka2[[#This Row],[Hodnota dopadu - důvěrnost]]*Tabulka2[[#This Row],[Hodnota zranitelnosti]]*Tabulka2[[#This Row],[Hodnota hrozby]]</f>
        <v>18</v>
      </c>
      <c r="L76" s="115">
        <f>Tabulka2[[#This Row],[Hodnota dopadu - integrita]]*Tabulka2[[#This Row],[Hodnota zranitelnosti]]*Tabulka2[[#This Row],[Hodnota hrozby]]</f>
        <v>18</v>
      </c>
      <c r="M76" s="86" t="s">
        <v>634</v>
      </c>
      <c r="N76" s="86"/>
      <c r="O76" s="88">
        <f>Tabulka2[[#This Row],[Hodnota dopadu - dostupnost]]</f>
        <v>2</v>
      </c>
      <c r="P76" s="88">
        <f>Tabulka2[[#This Row],[Hodnota dopadu - důvěrnost]]</f>
        <v>3</v>
      </c>
      <c r="Q76" s="88">
        <f>Tabulka2[[#This Row],[Hodnota dopadu - integrita]]</f>
        <v>3</v>
      </c>
      <c r="R76" s="88">
        <v>1</v>
      </c>
      <c r="S76" s="88">
        <v>3</v>
      </c>
      <c r="T76" s="115">
        <f>Tabulka2[[#This Row],[Hodnota dopadu - dostupnost (PO)]]*Tabulka2[[#This Row],[Hodnota zranitelnosti (PO)]]*Tabulka2[[#This Row],[Hodnota hrozby (PO)]]</f>
        <v>6</v>
      </c>
      <c r="U76" s="115">
        <f>Tabulka2[[#This Row],[Hodnota dopadu - důvěrnost (PO)]]*Tabulka2[[#This Row],[Hodnota zranitelnosti (PO)]]*Tabulka2[[#This Row],[Hodnota hrozby (PO)]]</f>
        <v>9</v>
      </c>
      <c r="V76" s="115">
        <f>Tabulka2[[#This Row],[Hodnota dopadu - integrita (PO)]]*Tabulka2[[#This Row],[Hodnota zranitelnosti (PO)]]*Tabulka2[[#This Row],[Hodnota hrozby (PO)]]</f>
        <v>9</v>
      </c>
      <c r="W76" s="115"/>
      <c r="X76" s="175"/>
      <c r="Y76" s="116"/>
      <c r="Z76" s="116"/>
      <c r="AA76" s="116"/>
      <c r="AB76" s="116"/>
      <c r="AC76" s="115"/>
      <c r="AD76" s="115"/>
      <c r="AE76" s="115"/>
      <c r="AF76" s="181"/>
      <c r="AG76" s="115"/>
    </row>
    <row r="77" spans="1:33" ht="60" x14ac:dyDescent="0.25">
      <c r="A77" s="106" t="s">
        <v>349</v>
      </c>
      <c r="B77" s="107" t="s">
        <v>622</v>
      </c>
      <c r="C77" s="111">
        <v>2</v>
      </c>
      <c r="D77" s="111">
        <v>2</v>
      </c>
      <c r="E77" s="111">
        <v>2</v>
      </c>
      <c r="F77" s="107" t="s">
        <v>591</v>
      </c>
      <c r="G77" s="111">
        <v>2</v>
      </c>
      <c r="H77" s="107" t="s">
        <v>604</v>
      </c>
      <c r="I77" s="111">
        <v>3</v>
      </c>
      <c r="J77" s="112">
        <f>Tabulka2[[#This Row],[Hodnota dopadu - dostupnost]]*Tabulka2[[#This Row],[Hodnota zranitelnosti]]*Tabulka2[[#This Row],[Hodnota hrozby]]</f>
        <v>12</v>
      </c>
      <c r="K77" s="112">
        <f>Tabulka2[[#This Row],[Hodnota dopadu - důvěrnost]]*Tabulka2[[#This Row],[Hodnota zranitelnosti]]*Tabulka2[[#This Row],[Hodnota hrozby]]</f>
        <v>12</v>
      </c>
      <c r="L77" s="112">
        <f>Tabulka2[[#This Row],[Hodnota dopadu - integrita]]*Tabulka2[[#This Row],[Hodnota zranitelnosti]]*Tabulka2[[#This Row],[Hodnota hrozby]]</f>
        <v>12</v>
      </c>
      <c r="M77" s="107" t="s">
        <v>684</v>
      </c>
      <c r="N77" s="107"/>
      <c r="O77" s="111">
        <f>Tabulka2[[#This Row],[Hodnota dopadu - dostupnost]]</f>
        <v>2</v>
      </c>
      <c r="P77" s="111">
        <f>Tabulka2[[#This Row],[Hodnota dopadu - důvěrnost]]</f>
        <v>2</v>
      </c>
      <c r="Q77" s="111">
        <f>Tabulka2[[#This Row],[Hodnota dopadu - integrita]]</f>
        <v>2</v>
      </c>
      <c r="R77" s="111">
        <v>2</v>
      </c>
      <c r="S77" s="111">
        <v>3</v>
      </c>
      <c r="T77" s="112">
        <f>Tabulka2[[#This Row],[Hodnota dopadu - dostupnost (PO)]]*Tabulka2[[#This Row],[Hodnota zranitelnosti (PO)]]*Tabulka2[[#This Row],[Hodnota hrozby (PO)]]</f>
        <v>12</v>
      </c>
      <c r="U77" s="112">
        <f>Tabulka2[[#This Row],[Hodnota dopadu - důvěrnost (PO)]]*Tabulka2[[#This Row],[Hodnota zranitelnosti (PO)]]*Tabulka2[[#This Row],[Hodnota hrozby (PO)]]</f>
        <v>12</v>
      </c>
      <c r="V77" s="112">
        <f>Tabulka2[[#This Row],[Hodnota dopadu - integrita (PO)]]*Tabulka2[[#This Row],[Hodnota zranitelnosti (PO)]]*Tabulka2[[#This Row],[Hodnota hrozby (PO)]]</f>
        <v>12</v>
      </c>
      <c r="W77" s="112"/>
      <c r="X77" s="176"/>
      <c r="Y77" s="113"/>
      <c r="Z77" s="113"/>
      <c r="AA77" s="113"/>
      <c r="AB77" s="113"/>
      <c r="AC77" s="110"/>
      <c r="AD77" s="110"/>
      <c r="AE77" s="110"/>
      <c r="AF77" s="182"/>
      <c r="AG77" s="110"/>
    </row>
    <row r="78" spans="1:33" ht="37.5" x14ac:dyDescent="0.25">
      <c r="A78" s="86" t="s">
        <v>350</v>
      </c>
      <c r="B78" s="86" t="s">
        <v>622</v>
      </c>
      <c r="C78" s="88" t="s">
        <v>397</v>
      </c>
      <c r="D78" s="88">
        <v>2</v>
      </c>
      <c r="E78" s="88">
        <v>2</v>
      </c>
      <c r="F78" s="86" t="s">
        <v>591</v>
      </c>
      <c r="G78" s="88">
        <v>2</v>
      </c>
      <c r="H78" s="86" t="s">
        <v>602</v>
      </c>
      <c r="I78" s="88">
        <v>3</v>
      </c>
      <c r="J78" s="115" t="s">
        <v>397</v>
      </c>
      <c r="K78" s="115">
        <f>Tabulka2[[#This Row],[Hodnota dopadu - důvěrnost]]*Tabulka2[[#This Row],[Hodnota zranitelnosti]]*Tabulka2[[#This Row],[Hodnota hrozby]]</f>
        <v>12</v>
      </c>
      <c r="L78" s="115">
        <f>Tabulka2[[#This Row],[Hodnota dopadu - integrita]]*Tabulka2[[#This Row],[Hodnota zranitelnosti]]*Tabulka2[[#This Row],[Hodnota hrozby]]</f>
        <v>12</v>
      </c>
      <c r="M78" s="86" t="s">
        <v>684</v>
      </c>
      <c r="N78" s="86"/>
      <c r="O78" s="88" t="str">
        <f>Tabulka2[[#This Row],[Hodnota dopadu - dostupnost]]</f>
        <v>Nerelevantní</v>
      </c>
      <c r="P78" s="88">
        <f>Tabulka2[[#This Row],[Hodnota dopadu - důvěrnost]]</f>
        <v>2</v>
      </c>
      <c r="Q78" s="88">
        <f>Tabulka2[[#This Row],[Hodnota dopadu - integrita]]</f>
        <v>2</v>
      </c>
      <c r="R78" s="88">
        <v>2</v>
      </c>
      <c r="S78" s="88">
        <v>3</v>
      </c>
      <c r="T78" s="115" t="s">
        <v>397</v>
      </c>
      <c r="U78" s="115">
        <f>Tabulka2[[#This Row],[Hodnota dopadu - důvěrnost (PO)]]*Tabulka2[[#This Row],[Hodnota zranitelnosti (PO)]]*Tabulka2[[#This Row],[Hodnota hrozby (PO)]]</f>
        <v>12</v>
      </c>
      <c r="V78" s="115">
        <f>Tabulka2[[#This Row],[Hodnota dopadu - integrita (PO)]]*Tabulka2[[#This Row],[Hodnota zranitelnosti (PO)]]*Tabulka2[[#This Row],[Hodnota hrozby (PO)]]</f>
        <v>12</v>
      </c>
      <c r="W78" s="115"/>
      <c r="X78" s="175"/>
      <c r="Y78" s="116"/>
      <c r="Z78" s="116"/>
      <c r="AA78" s="116"/>
      <c r="AB78" s="116"/>
      <c r="AC78" s="115"/>
      <c r="AD78" s="115"/>
      <c r="AE78" s="115"/>
      <c r="AF78" s="181"/>
      <c r="AG78" s="115"/>
    </row>
    <row r="79" spans="1:33" ht="45" x14ac:dyDescent="0.25">
      <c r="A79" s="106" t="s">
        <v>609</v>
      </c>
      <c r="B79" s="107" t="s">
        <v>622</v>
      </c>
      <c r="C79" s="111">
        <v>2</v>
      </c>
      <c r="D79" s="111">
        <v>2</v>
      </c>
      <c r="E79" s="111">
        <v>2</v>
      </c>
      <c r="F79" s="107" t="s">
        <v>585</v>
      </c>
      <c r="G79" s="111">
        <v>2</v>
      </c>
      <c r="H79" s="107" t="s">
        <v>603</v>
      </c>
      <c r="I79" s="111">
        <v>3</v>
      </c>
      <c r="J79" s="112">
        <f>Tabulka2[[#This Row],[Hodnota dopadu - dostupnost]]*Tabulka2[[#This Row],[Hodnota zranitelnosti]]*Tabulka2[[#This Row],[Hodnota hrozby]]</f>
        <v>12</v>
      </c>
      <c r="K79" s="112">
        <f>Tabulka2[[#This Row],[Hodnota dopadu - důvěrnost]]*Tabulka2[[#This Row],[Hodnota zranitelnosti]]*Tabulka2[[#This Row],[Hodnota hrozby]]</f>
        <v>12</v>
      </c>
      <c r="L79" s="112">
        <f>Tabulka2[[#This Row],[Hodnota dopadu - integrita]]*Tabulka2[[#This Row],[Hodnota zranitelnosti]]*Tabulka2[[#This Row],[Hodnota hrozby]]</f>
        <v>12</v>
      </c>
      <c r="M79" s="107" t="s">
        <v>684</v>
      </c>
      <c r="N79" s="107"/>
      <c r="O79" s="111">
        <f>Tabulka2[[#This Row],[Hodnota dopadu - dostupnost]]</f>
        <v>2</v>
      </c>
      <c r="P79" s="111">
        <f>Tabulka2[[#This Row],[Hodnota dopadu - důvěrnost]]</f>
        <v>2</v>
      </c>
      <c r="Q79" s="111">
        <f>Tabulka2[[#This Row],[Hodnota dopadu - integrita]]</f>
        <v>2</v>
      </c>
      <c r="R79" s="111">
        <v>2</v>
      </c>
      <c r="S79" s="111">
        <v>3</v>
      </c>
      <c r="T79" s="112">
        <f>Tabulka2[[#This Row],[Hodnota dopadu - dostupnost (PO)]]*Tabulka2[[#This Row],[Hodnota zranitelnosti (PO)]]*Tabulka2[[#This Row],[Hodnota hrozby (PO)]]</f>
        <v>12</v>
      </c>
      <c r="U79" s="112">
        <f>Tabulka2[[#This Row],[Hodnota dopadu - důvěrnost (PO)]]*Tabulka2[[#This Row],[Hodnota zranitelnosti (PO)]]*Tabulka2[[#This Row],[Hodnota hrozby (PO)]]</f>
        <v>12</v>
      </c>
      <c r="V79" s="112">
        <f>Tabulka2[[#This Row],[Hodnota dopadu - integrita (PO)]]*Tabulka2[[#This Row],[Hodnota zranitelnosti (PO)]]*Tabulka2[[#This Row],[Hodnota hrozby (PO)]]</f>
        <v>12</v>
      </c>
      <c r="W79" s="112"/>
      <c r="X79" s="176"/>
      <c r="Y79" s="113"/>
      <c r="Z79" s="113"/>
      <c r="AA79" s="113"/>
      <c r="AB79" s="113"/>
      <c r="AC79" s="110"/>
      <c r="AD79" s="110"/>
      <c r="AE79" s="110"/>
      <c r="AF79" s="182"/>
      <c r="AG79" s="110"/>
    </row>
    <row r="80" spans="1:33" ht="29.25" customHeight="1" x14ac:dyDescent="0.25">
      <c r="A80" s="86" t="s">
        <v>610</v>
      </c>
      <c r="B80" s="86" t="s">
        <v>622</v>
      </c>
      <c r="C80" s="88">
        <v>2</v>
      </c>
      <c r="D80" s="88">
        <v>2</v>
      </c>
      <c r="E80" s="88">
        <v>2</v>
      </c>
      <c r="F80" s="86" t="s">
        <v>592</v>
      </c>
      <c r="G80" s="88">
        <v>2</v>
      </c>
      <c r="H80" s="86" t="s">
        <v>603</v>
      </c>
      <c r="I80" s="88">
        <v>3</v>
      </c>
      <c r="J80" s="115">
        <f>Tabulka2[[#This Row],[Hodnota dopadu - dostupnost]]*Tabulka2[[#This Row],[Hodnota zranitelnosti]]*Tabulka2[[#This Row],[Hodnota hrozby]]</f>
        <v>12</v>
      </c>
      <c r="K80" s="115">
        <f>Tabulka2[[#This Row],[Hodnota dopadu - důvěrnost]]*Tabulka2[[#This Row],[Hodnota zranitelnosti]]*Tabulka2[[#This Row],[Hodnota hrozby]]</f>
        <v>12</v>
      </c>
      <c r="L80" s="115">
        <f>Tabulka2[[#This Row],[Hodnota dopadu - integrita]]*Tabulka2[[#This Row],[Hodnota zranitelnosti]]*Tabulka2[[#This Row],[Hodnota hrozby]]</f>
        <v>12</v>
      </c>
      <c r="M80" s="86" t="s">
        <v>684</v>
      </c>
      <c r="N80" s="86"/>
      <c r="O80" s="88">
        <f>Tabulka2[[#This Row],[Hodnota dopadu - dostupnost]]</f>
        <v>2</v>
      </c>
      <c r="P80" s="88">
        <f>Tabulka2[[#This Row],[Hodnota dopadu - důvěrnost]]</f>
        <v>2</v>
      </c>
      <c r="Q80" s="88">
        <f>Tabulka2[[#This Row],[Hodnota dopadu - integrita]]</f>
        <v>2</v>
      </c>
      <c r="R80" s="88">
        <v>2</v>
      </c>
      <c r="S80" s="88">
        <v>3</v>
      </c>
      <c r="T80" s="115">
        <f>Tabulka2[[#This Row],[Hodnota dopadu - dostupnost (PO)]]*Tabulka2[[#This Row],[Hodnota zranitelnosti (PO)]]*Tabulka2[[#This Row],[Hodnota hrozby (PO)]]</f>
        <v>12</v>
      </c>
      <c r="U80" s="115">
        <f>Tabulka2[[#This Row],[Hodnota dopadu - důvěrnost (PO)]]*Tabulka2[[#This Row],[Hodnota zranitelnosti (PO)]]*Tabulka2[[#This Row],[Hodnota hrozby (PO)]]</f>
        <v>12</v>
      </c>
      <c r="V80" s="115">
        <f>Tabulka2[[#This Row],[Hodnota dopadu - integrita (PO)]]*Tabulka2[[#This Row],[Hodnota zranitelnosti (PO)]]*Tabulka2[[#This Row],[Hodnota hrozby (PO)]]</f>
        <v>12</v>
      </c>
      <c r="W80" s="115"/>
      <c r="X80" s="175"/>
      <c r="Y80" s="116"/>
      <c r="Z80" s="116"/>
      <c r="AA80" s="116"/>
      <c r="AB80" s="116"/>
      <c r="AC80" s="115"/>
      <c r="AD80" s="115"/>
      <c r="AE80" s="115"/>
      <c r="AF80" s="181"/>
      <c r="AG80" s="115"/>
    </row>
    <row r="81" spans="1:33" x14ac:dyDescent="0.25">
      <c r="A81" s="107" t="s">
        <v>635</v>
      </c>
      <c r="B81" s="107" t="s">
        <v>636</v>
      </c>
      <c r="C81" s="111" t="s">
        <v>635</v>
      </c>
      <c r="D81" s="111" t="s">
        <v>635</v>
      </c>
      <c r="E81" s="111" t="s">
        <v>635</v>
      </c>
      <c r="F81" s="107" t="s">
        <v>636</v>
      </c>
      <c r="G81" s="111" t="s">
        <v>635</v>
      </c>
      <c r="H81" s="107" t="s">
        <v>635</v>
      </c>
      <c r="I81" s="111" t="s">
        <v>635</v>
      </c>
      <c r="J81" s="112" t="s">
        <v>635</v>
      </c>
      <c r="K81" s="112" t="s">
        <v>635</v>
      </c>
      <c r="L81" s="112" t="s">
        <v>635</v>
      </c>
      <c r="M81" s="107" t="s">
        <v>635</v>
      </c>
      <c r="N81" s="107" t="s">
        <v>635</v>
      </c>
      <c r="O81" s="111" t="s">
        <v>635</v>
      </c>
      <c r="P81" s="111" t="s">
        <v>635</v>
      </c>
      <c r="Q81" s="111" t="s">
        <v>635</v>
      </c>
      <c r="R81" s="111" t="s">
        <v>635</v>
      </c>
      <c r="S81" s="111" t="s">
        <v>635</v>
      </c>
      <c r="T81" s="112" t="s">
        <v>635</v>
      </c>
      <c r="U81" s="112" t="s">
        <v>635</v>
      </c>
      <c r="V81" s="112" t="s">
        <v>635</v>
      </c>
      <c r="W81" s="112" t="s">
        <v>635</v>
      </c>
      <c r="X81" s="178" t="s">
        <v>635</v>
      </c>
      <c r="Y81" s="130" t="s">
        <v>635</v>
      </c>
      <c r="Z81" s="130" t="s">
        <v>635</v>
      </c>
      <c r="AA81" s="130" t="s">
        <v>635</v>
      </c>
      <c r="AB81" s="130" t="s">
        <v>635</v>
      </c>
      <c r="AC81" s="112" t="s">
        <v>635</v>
      </c>
      <c r="AD81" s="112" t="s">
        <v>635</v>
      </c>
      <c r="AE81" s="112" t="s">
        <v>635</v>
      </c>
      <c r="AF81" s="184" t="s">
        <v>635</v>
      </c>
      <c r="AG81" s="112" t="s">
        <v>635</v>
      </c>
    </row>
  </sheetData>
  <sheetProtection algorithmName="SHA-512" hashValue="DGEtfERn8VOiMk0cYSpIiwObl2f3TwJdbteQt4FJWoNL8G1pMdDzdj5PNJ9JtiIyqqw+XM0rU9sB2jv+vEPGRA==" saltValue="n9M3BV23WBiI6XnfjnSUSg==" spinCount="100000" sheet="1" objects="1" scenarios="1" selectLockedCells="1" selectUnlockedCells="1"/>
  <autoFilter ref="Y2:AE80" xr:uid="{74772E22-FF59-4259-AF94-ADC8986EB8C8}"/>
  <mergeCells count="3">
    <mergeCell ref="A1:N1"/>
    <mergeCell ref="X1:AG1"/>
    <mergeCell ref="O1:W1"/>
  </mergeCells>
  <phoneticPr fontId="35" type="noConversion"/>
  <conditionalFormatting sqref="G3:G4 I3:J4 I6:J7 G6:G7 G14:G16 I9:J9 I14:J27 G23:G27 G43:G49 I43:J49 I51:J54 G51 G53:G54 G56:G58 I56:J58 G29:G40 I29:J41 D3:E3 D6:E16 D20:E22 E20:E28 D26:E28 D30:E42 E30:E44 D44:E44 D48:E51 E47:E53 D53:E53 D55:E58 D69:E72 D61:E67 G65:G81 I65:J81 D74:E81 X3:Z81">
    <cfRule type="cellIs" dxfId="439" priority="908" operator="equal">
      <formula>4</formula>
    </cfRule>
  </conditionalFormatting>
  <conditionalFormatting sqref="G2:G4 I6:J7 G6:G7 G14:G16 I9:J9 I14:J27 G23:G27 G43:G49 I43:J49 I51:J54 G51 G53:G54 G56:G58 I56:J58 G29:G40 I29:J41 D2:E3 D6:E16 D20:E22 E20:E28 D26:E28 D30:E42 E30:E44 D44:E44 D48:E51 E47:E53 D53:E53 D55:E58 D69:E72 I2:J4 V82:V1048576 D61:E67 D74:E1048576 I65:J81 H82:H1048576 G65:G81 J2:L2 N82:Q1048576 J82:K1048576 O2:Q2 T2:X2 X2:Z81 AC2:AG2">
    <cfRule type="cellIs" dxfId="438" priority="907" operator="equal">
      <formula>3</formula>
    </cfRule>
  </conditionalFormatting>
  <conditionalFormatting sqref="G2:G4 I6:J7 G6:G7 G14:G16 I9:J9 I14:J27 G23:G27 G43:G49 I43:J49 I51:J54 G51 G53:G54 G56:G58 I56:J58 G29:G40 I29:J41 D2:E3 D6:E16 D20:E22 E20:E28 D26:E28 D30:E42 E30:E44 D44:E44 D48:E51 E47:E53 D53:E53 D55:E58 D69:E72 I2:J4 V82:V1048576 D61:E67 D74:E1048576 I65:J81 H82:H1048576 G65:G81 J2:L2 N82:Q1048576 J82:K1048576 O2:Q2 T2:X2 X2:Z81 AC2:AG2">
    <cfRule type="cellIs" dxfId="437" priority="906" operator="equal">
      <formula>2</formula>
    </cfRule>
  </conditionalFormatting>
  <conditionalFormatting sqref="G2:G4 I6:J7 G6:G7 G14:G16 I9:J9 I14:J27 G23:G27 G43:G49 I43:J49 I51:J54 G51 G53:G54 G56:G58 I56:J58 G29:G40 I29:J41 D2:E3 D6:E16 D20:E22 E20:E28 D26:E28 D30:E42 E30:E44 D44:E44 D48:E51 E47:E53 D53:E53 D55:E58 D69:E72 I2:J4 V82:V1048576 D61:E67 D74:E1048576 I65:J81 H82:H1048576 G65:G81 J2:L2 N82:Q1048576 J82:K1048576 O2:Q2 T2:X2 X2:Z81 AC2:AG2">
    <cfRule type="cellIs" dxfId="436" priority="905" operator="equal">
      <formula>1</formula>
    </cfRule>
  </conditionalFormatting>
  <conditionalFormatting sqref="C23:C26 C30 C39 C43 C47 C49 C52 C57 C66">
    <cfRule type="cellIs" dxfId="435" priority="901" operator="equal">
      <formula>4</formula>
    </cfRule>
    <cfRule type="cellIs" dxfId="434" priority="902" operator="equal">
      <formula>3</formula>
    </cfRule>
    <cfRule type="cellIs" dxfId="433" priority="903" operator="equal">
      <formula>2</formula>
    </cfRule>
    <cfRule type="cellIs" dxfId="432" priority="904" operator="equal">
      <formula>1</formula>
    </cfRule>
  </conditionalFormatting>
  <conditionalFormatting sqref="AG8 J3:L81 T3:X81 AF3:AG7 AC3:AE81 AF9:AG58 AF61:AG81">
    <cfRule type="cellIs" dxfId="431" priority="897" operator="between">
      <formula>48</formula>
      <formula>64</formula>
    </cfRule>
    <cfRule type="cellIs" dxfId="430" priority="898" operator="between">
      <formula>32</formula>
      <formula>47</formula>
    </cfRule>
    <cfRule type="cellIs" dxfId="429" priority="899" operator="between">
      <formula>17</formula>
      <formula>31</formula>
    </cfRule>
    <cfRule type="cellIs" dxfId="428" priority="900" operator="between">
      <formula>1</formula>
      <formula>16</formula>
    </cfRule>
  </conditionalFormatting>
  <conditionalFormatting sqref="C67 C75">
    <cfRule type="cellIs" dxfId="427" priority="889" operator="equal">
      <formula>4</formula>
    </cfRule>
    <cfRule type="cellIs" dxfId="426" priority="890" operator="equal">
      <formula>3</formula>
    </cfRule>
    <cfRule type="cellIs" dxfId="425" priority="891" operator="equal">
      <formula>2</formula>
    </cfRule>
    <cfRule type="cellIs" dxfId="424" priority="892" operator="equal">
      <formula>1</formula>
    </cfRule>
  </conditionalFormatting>
  <conditionalFormatting sqref="E5">
    <cfRule type="cellIs" dxfId="423" priority="876" operator="equal">
      <formula>4</formula>
    </cfRule>
  </conditionalFormatting>
  <conditionalFormatting sqref="E5">
    <cfRule type="cellIs" dxfId="422" priority="875" operator="equal">
      <formula>3</formula>
    </cfRule>
  </conditionalFormatting>
  <conditionalFormatting sqref="E5">
    <cfRule type="cellIs" dxfId="421" priority="874" operator="equal">
      <formula>2</formula>
    </cfRule>
  </conditionalFormatting>
  <conditionalFormatting sqref="E5">
    <cfRule type="cellIs" dxfId="420" priority="873" operator="equal">
      <formula>1</formula>
    </cfRule>
  </conditionalFormatting>
  <conditionalFormatting sqref="C3 C5 C8:C9 C12 C14:C16">
    <cfRule type="cellIs" dxfId="419" priority="869" operator="equal">
      <formula>4</formula>
    </cfRule>
    <cfRule type="cellIs" dxfId="418" priority="870" operator="equal">
      <formula>3</formula>
    </cfRule>
    <cfRule type="cellIs" dxfId="417" priority="871" operator="equal">
      <formula>2</formula>
    </cfRule>
    <cfRule type="cellIs" dxfId="416" priority="872" operator="equal">
      <formula>1</formula>
    </cfRule>
  </conditionalFormatting>
  <conditionalFormatting sqref="E4">
    <cfRule type="cellIs" dxfId="415" priority="868" operator="equal">
      <formula>4</formula>
    </cfRule>
  </conditionalFormatting>
  <conditionalFormatting sqref="E4">
    <cfRule type="cellIs" dxfId="414" priority="867" operator="equal">
      <formula>3</formula>
    </cfRule>
  </conditionalFormatting>
  <conditionalFormatting sqref="E4">
    <cfRule type="cellIs" dxfId="413" priority="866" operator="equal">
      <formula>2</formula>
    </cfRule>
  </conditionalFormatting>
  <conditionalFormatting sqref="E4">
    <cfRule type="cellIs" dxfId="412" priority="865" operator="equal">
      <formula>1</formula>
    </cfRule>
  </conditionalFormatting>
  <conditionalFormatting sqref="C4">
    <cfRule type="cellIs" dxfId="411" priority="861" operator="equal">
      <formula>4</formula>
    </cfRule>
    <cfRule type="cellIs" dxfId="410" priority="862" operator="equal">
      <formula>3</formula>
    </cfRule>
    <cfRule type="cellIs" dxfId="409" priority="863" operator="equal">
      <formula>2</formula>
    </cfRule>
    <cfRule type="cellIs" dxfId="408" priority="864" operator="equal">
      <formula>1</formula>
    </cfRule>
  </conditionalFormatting>
  <conditionalFormatting sqref="G5 I5:J5">
    <cfRule type="cellIs" dxfId="407" priority="860" operator="equal">
      <formula>4</formula>
    </cfRule>
  </conditionalFormatting>
  <conditionalFormatting sqref="G5 I5:J5">
    <cfRule type="cellIs" dxfId="406" priority="859" operator="equal">
      <formula>3</formula>
    </cfRule>
  </conditionalFormatting>
  <conditionalFormatting sqref="G5 I5:J5">
    <cfRule type="cellIs" dxfId="405" priority="858" operator="equal">
      <formula>2</formula>
    </cfRule>
  </conditionalFormatting>
  <conditionalFormatting sqref="G5 I5:J5">
    <cfRule type="cellIs" dxfId="404" priority="857" operator="equal">
      <formula>1</formula>
    </cfRule>
  </conditionalFormatting>
  <conditionalFormatting sqref="C6">
    <cfRule type="cellIs" dxfId="403" priority="849" operator="equal">
      <formula>4</formula>
    </cfRule>
    <cfRule type="cellIs" dxfId="402" priority="850" operator="equal">
      <formula>3</formula>
    </cfRule>
    <cfRule type="cellIs" dxfId="401" priority="851" operator="equal">
      <formula>2</formula>
    </cfRule>
    <cfRule type="cellIs" dxfId="400" priority="852" operator="equal">
      <formula>1</formula>
    </cfRule>
  </conditionalFormatting>
  <conditionalFormatting sqref="C7">
    <cfRule type="cellIs" dxfId="399" priority="841" operator="equal">
      <formula>4</formula>
    </cfRule>
    <cfRule type="cellIs" dxfId="398" priority="842" operator="equal">
      <formula>3</formula>
    </cfRule>
    <cfRule type="cellIs" dxfId="397" priority="843" operator="equal">
      <formula>2</formula>
    </cfRule>
    <cfRule type="cellIs" dxfId="396" priority="844" operator="equal">
      <formula>1</formula>
    </cfRule>
  </conditionalFormatting>
  <conditionalFormatting sqref="G8 I8:J8">
    <cfRule type="cellIs" dxfId="395" priority="840" operator="equal">
      <formula>4</formula>
    </cfRule>
  </conditionalFormatting>
  <conditionalFormatting sqref="G8 I8:J8">
    <cfRule type="cellIs" dxfId="394" priority="839" operator="equal">
      <formula>3</formula>
    </cfRule>
  </conditionalFormatting>
  <conditionalFormatting sqref="G8 I8:J8">
    <cfRule type="cellIs" dxfId="393" priority="838" operator="equal">
      <formula>2</formula>
    </cfRule>
  </conditionalFormatting>
  <conditionalFormatting sqref="G8 I8:J8">
    <cfRule type="cellIs" dxfId="392" priority="837" operator="equal">
      <formula>1</formula>
    </cfRule>
  </conditionalFormatting>
  <conditionalFormatting sqref="G9">
    <cfRule type="cellIs" dxfId="391" priority="836" operator="equal">
      <formula>4</formula>
    </cfRule>
  </conditionalFormatting>
  <conditionalFormatting sqref="G9">
    <cfRule type="cellIs" dxfId="390" priority="835" operator="equal">
      <formula>3</formula>
    </cfRule>
  </conditionalFormatting>
  <conditionalFormatting sqref="G9">
    <cfRule type="cellIs" dxfId="389" priority="834" operator="equal">
      <formula>2</formula>
    </cfRule>
  </conditionalFormatting>
  <conditionalFormatting sqref="G9">
    <cfRule type="cellIs" dxfId="388" priority="833" operator="equal">
      <formula>1</formula>
    </cfRule>
  </conditionalFormatting>
  <conditionalFormatting sqref="C10:C11">
    <cfRule type="cellIs" dxfId="387" priority="825" operator="equal">
      <formula>4</formula>
    </cfRule>
    <cfRule type="cellIs" dxfId="386" priority="826" operator="equal">
      <formula>3</formula>
    </cfRule>
    <cfRule type="cellIs" dxfId="385" priority="827" operator="equal">
      <formula>2</formula>
    </cfRule>
    <cfRule type="cellIs" dxfId="384" priority="828" operator="equal">
      <formula>1</formula>
    </cfRule>
  </conditionalFormatting>
  <conditionalFormatting sqref="C13">
    <cfRule type="cellIs" dxfId="383" priority="817" operator="equal">
      <formula>4</formula>
    </cfRule>
    <cfRule type="cellIs" dxfId="382" priority="818" operator="equal">
      <formula>3</formula>
    </cfRule>
    <cfRule type="cellIs" dxfId="381" priority="819" operator="equal">
      <formula>2</formula>
    </cfRule>
    <cfRule type="cellIs" dxfId="380" priority="820" operator="equal">
      <formula>1</formula>
    </cfRule>
  </conditionalFormatting>
  <conditionalFormatting sqref="I10:J11 G10:G11">
    <cfRule type="cellIs" dxfId="379" priority="816" operator="equal">
      <formula>4</formula>
    </cfRule>
  </conditionalFormatting>
  <conditionalFormatting sqref="I10:J11 G10:G11">
    <cfRule type="cellIs" dxfId="378" priority="815" operator="equal">
      <formula>3</formula>
    </cfRule>
  </conditionalFormatting>
  <conditionalFormatting sqref="I10:J11 G10:G11">
    <cfRule type="cellIs" dxfId="377" priority="814" operator="equal">
      <formula>2</formula>
    </cfRule>
  </conditionalFormatting>
  <conditionalFormatting sqref="I10:J11 G10:G11">
    <cfRule type="cellIs" dxfId="376" priority="813" operator="equal">
      <formula>1</formula>
    </cfRule>
  </conditionalFormatting>
  <conditionalFormatting sqref="I12:J13 G12:G13">
    <cfRule type="cellIs" dxfId="375" priority="812" operator="equal">
      <formula>4</formula>
    </cfRule>
  </conditionalFormatting>
  <conditionalFormatting sqref="I12:J13 G12:G13">
    <cfRule type="cellIs" dxfId="374" priority="811" operator="equal">
      <formula>3</formula>
    </cfRule>
  </conditionalFormatting>
  <conditionalFormatting sqref="I12:J13 G12:G13">
    <cfRule type="cellIs" dxfId="373" priority="810" operator="equal">
      <formula>2</formula>
    </cfRule>
  </conditionalFormatting>
  <conditionalFormatting sqref="I12:J13 G12:G13">
    <cfRule type="cellIs" dxfId="372" priority="809" operator="equal">
      <formula>1</formula>
    </cfRule>
  </conditionalFormatting>
  <conditionalFormatting sqref="G17:G19">
    <cfRule type="cellIs" dxfId="371" priority="808" operator="equal">
      <formula>4</formula>
    </cfRule>
  </conditionalFormatting>
  <conditionalFormatting sqref="G17:G19">
    <cfRule type="cellIs" dxfId="370" priority="807" operator="equal">
      <formula>3</formula>
    </cfRule>
  </conditionalFormatting>
  <conditionalFormatting sqref="G17:G19">
    <cfRule type="cellIs" dxfId="369" priority="806" operator="equal">
      <formula>2</formula>
    </cfRule>
  </conditionalFormatting>
  <conditionalFormatting sqref="G17:G19">
    <cfRule type="cellIs" dxfId="368" priority="805" operator="equal">
      <formula>1</formula>
    </cfRule>
  </conditionalFormatting>
  <conditionalFormatting sqref="E17:E19">
    <cfRule type="cellIs" dxfId="367" priority="804" operator="equal">
      <formula>4</formula>
    </cfRule>
  </conditionalFormatting>
  <conditionalFormatting sqref="E17:E19">
    <cfRule type="cellIs" dxfId="366" priority="803" operator="equal">
      <formula>3</formula>
    </cfRule>
  </conditionalFormatting>
  <conditionalFormatting sqref="E17:E19">
    <cfRule type="cellIs" dxfId="365" priority="802" operator="equal">
      <formula>2</formula>
    </cfRule>
  </conditionalFormatting>
  <conditionalFormatting sqref="E17:E19">
    <cfRule type="cellIs" dxfId="364" priority="801" operator="equal">
      <formula>1</formula>
    </cfRule>
  </conditionalFormatting>
  <conditionalFormatting sqref="C17:C19">
    <cfRule type="cellIs" dxfId="363" priority="797" operator="equal">
      <formula>4</formula>
    </cfRule>
    <cfRule type="cellIs" dxfId="362" priority="798" operator="equal">
      <formula>3</formula>
    </cfRule>
    <cfRule type="cellIs" dxfId="361" priority="799" operator="equal">
      <formula>2</formula>
    </cfRule>
    <cfRule type="cellIs" dxfId="360" priority="800" operator="equal">
      <formula>1</formula>
    </cfRule>
  </conditionalFormatting>
  <conditionalFormatting sqref="G20:G22">
    <cfRule type="cellIs" dxfId="359" priority="796" operator="equal">
      <formula>4</formula>
    </cfRule>
  </conditionalFormatting>
  <conditionalFormatting sqref="G20:G22">
    <cfRule type="cellIs" dxfId="358" priority="795" operator="equal">
      <formula>3</formula>
    </cfRule>
  </conditionalFormatting>
  <conditionalFormatting sqref="G20:G22">
    <cfRule type="cellIs" dxfId="357" priority="794" operator="equal">
      <formula>2</formula>
    </cfRule>
  </conditionalFormatting>
  <conditionalFormatting sqref="G20:G22">
    <cfRule type="cellIs" dxfId="356" priority="793" operator="equal">
      <formula>1</formula>
    </cfRule>
  </conditionalFormatting>
  <conditionalFormatting sqref="C20:C22">
    <cfRule type="cellIs" dxfId="355" priority="785" operator="equal">
      <formula>4</formula>
    </cfRule>
    <cfRule type="cellIs" dxfId="354" priority="786" operator="equal">
      <formula>3</formula>
    </cfRule>
    <cfRule type="cellIs" dxfId="353" priority="787" operator="equal">
      <formula>2</formula>
    </cfRule>
    <cfRule type="cellIs" dxfId="352" priority="788" operator="equal">
      <formula>1</formula>
    </cfRule>
  </conditionalFormatting>
  <conditionalFormatting sqref="E29">
    <cfRule type="cellIs" dxfId="351" priority="784" operator="equal">
      <formula>4</formula>
    </cfRule>
  </conditionalFormatting>
  <conditionalFormatting sqref="E29">
    <cfRule type="cellIs" dxfId="350" priority="783" operator="equal">
      <formula>3</formula>
    </cfRule>
  </conditionalFormatting>
  <conditionalFormatting sqref="E29">
    <cfRule type="cellIs" dxfId="349" priority="782" operator="equal">
      <formula>2</formula>
    </cfRule>
  </conditionalFormatting>
  <conditionalFormatting sqref="E29">
    <cfRule type="cellIs" dxfId="348" priority="781" operator="equal">
      <formula>1</formula>
    </cfRule>
  </conditionalFormatting>
  <conditionalFormatting sqref="C27:C29">
    <cfRule type="cellIs" dxfId="347" priority="777" operator="equal">
      <formula>4</formula>
    </cfRule>
    <cfRule type="cellIs" dxfId="346" priority="778" operator="equal">
      <formula>3</formula>
    </cfRule>
    <cfRule type="cellIs" dxfId="345" priority="779" operator="equal">
      <formula>2</formula>
    </cfRule>
    <cfRule type="cellIs" dxfId="344" priority="780" operator="equal">
      <formula>1</formula>
    </cfRule>
  </conditionalFormatting>
  <conditionalFormatting sqref="I28:J28 G28">
    <cfRule type="cellIs" dxfId="343" priority="776" operator="equal">
      <formula>4</formula>
    </cfRule>
  </conditionalFormatting>
  <conditionalFormatting sqref="I28:J28 G28">
    <cfRule type="cellIs" dxfId="342" priority="775" operator="equal">
      <formula>3</formula>
    </cfRule>
  </conditionalFormatting>
  <conditionalFormatting sqref="I28:J28 G28">
    <cfRule type="cellIs" dxfId="341" priority="774" operator="equal">
      <formula>2</formula>
    </cfRule>
  </conditionalFormatting>
  <conditionalFormatting sqref="I28:J28 G28">
    <cfRule type="cellIs" dxfId="340" priority="773" operator="equal">
      <formula>1</formula>
    </cfRule>
  </conditionalFormatting>
  <conditionalFormatting sqref="C31">
    <cfRule type="cellIs" dxfId="339" priority="765" operator="equal">
      <formula>4</formula>
    </cfRule>
    <cfRule type="cellIs" dxfId="338" priority="766" operator="equal">
      <formula>3</formula>
    </cfRule>
    <cfRule type="cellIs" dxfId="337" priority="767" operator="equal">
      <formula>2</formula>
    </cfRule>
    <cfRule type="cellIs" dxfId="336" priority="768" operator="equal">
      <formula>1</formula>
    </cfRule>
  </conditionalFormatting>
  <conditionalFormatting sqref="C32">
    <cfRule type="cellIs" dxfId="335" priority="757" operator="equal">
      <formula>4</formula>
    </cfRule>
    <cfRule type="cellIs" dxfId="334" priority="758" operator="equal">
      <formula>3</formula>
    </cfRule>
    <cfRule type="cellIs" dxfId="333" priority="759" operator="equal">
      <formula>2</formula>
    </cfRule>
    <cfRule type="cellIs" dxfId="332" priority="760" operator="equal">
      <formula>1</formula>
    </cfRule>
  </conditionalFormatting>
  <conditionalFormatting sqref="C33">
    <cfRule type="cellIs" dxfId="331" priority="749" operator="equal">
      <formula>4</formula>
    </cfRule>
    <cfRule type="cellIs" dxfId="330" priority="750" operator="equal">
      <formula>3</formula>
    </cfRule>
    <cfRule type="cellIs" dxfId="329" priority="751" operator="equal">
      <formula>2</formula>
    </cfRule>
    <cfRule type="cellIs" dxfId="328" priority="752" operator="equal">
      <formula>1</formula>
    </cfRule>
  </conditionalFormatting>
  <conditionalFormatting sqref="C34:C35">
    <cfRule type="cellIs" dxfId="327" priority="741" operator="equal">
      <formula>4</formula>
    </cfRule>
    <cfRule type="cellIs" dxfId="326" priority="742" operator="equal">
      <formula>3</formula>
    </cfRule>
    <cfRule type="cellIs" dxfId="325" priority="743" operator="equal">
      <formula>2</formula>
    </cfRule>
    <cfRule type="cellIs" dxfId="324" priority="744" operator="equal">
      <formula>1</formula>
    </cfRule>
  </conditionalFormatting>
  <conditionalFormatting sqref="C36:C38">
    <cfRule type="cellIs" dxfId="323" priority="733" operator="equal">
      <formula>4</formula>
    </cfRule>
    <cfRule type="cellIs" dxfId="322" priority="734" operator="equal">
      <formula>3</formula>
    </cfRule>
    <cfRule type="cellIs" dxfId="321" priority="735" operator="equal">
      <formula>2</formula>
    </cfRule>
    <cfRule type="cellIs" dxfId="320" priority="736" operator="equal">
      <formula>1</formula>
    </cfRule>
  </conditionalFormatting>
  <conditionalFormatting sqref="C40">
    <cfRule type="cellIs" dxfId="319" priority="725" operator="equal">
      <formula>4</formula>
    </cfRule>
    <cfRule type="cellIs" dxfId="318" priority="726" operator="equal">
      <formula>3</formula>
    </cfRule>
    <cfRule type="cellIs" dxfId="317" priority="727" operator="equal">
      <formula>2</formula>
    </cfRule>
    <cfRule type="cellIs" dxfId="316" priority="728" operator="equal">
      <formula>1</formula>
    </cfRule>
  </conditionalFormatting>
  <conditionalFormatting sqref="G41">
    <cfRule type="cellIs" dxfId="315" priority="724" operator="equal">
      <formula>4</formula>
    </cfRule>
  </conditionalFormatting>
  <conditionalFormatting sqref="G41">
    <cfRule type="cellIs" dxfId="314" priority="723" operator="equal">
      <formula>3</formula>
    </cfRule>
  </conditionalFormatting>
  <conditionalFormatting sqref="G41">
    <cfRule type="cellIs" dxfId="313" priority="722" operator="equal">
      <formula>2</formula>
    </cfRule>
  </conditionalFormatting>
  <conditionalFormatting sqref="G41">
    <cfRule type="cellIs" dxfId="312" priority="721" operator="equal">
      <formula>1</formula>
    </cfRule>
  </conditionalFormatting>
  <conditionalFormatting sqref="C41">
    <cfRule type="cellIs" dxfId="311" priority="713" operator="equal">
      <formula>4</formula>
    </cfRule>
    <cfRule type="cellIs" dxfId="310" priority="714" operator="equal">
      <formula>3</formula>
    </cfRule>
    <cfRule type="cellIs" dxfId="309" priority="715" operator="equal">
      <formula>2</formula>
    </cfRule>
    <cfRule type="cellIs" dxfId="308" priority="716" operator="equal">
      <formula>1</formula>
    </cfRule>
  </conditionalFormatting>
  <conditionalFormatting sqref="G42 I42:J42">
    <cfRule type="cellIs" dxfId="307" priority="712" operator="equal">
      <formula>4</formula>
    </cfRule>
  </conditionalFormatting>
  <conditionalFormatting sqref="G42 I42:J42">
    <cfRule type="cellIs" dxfId="306" priority="711" operator="equal">
      <formula>3</formula>
    </cfRule>
  </conditionalFormatting>
  <conditionalFormatting sqref="G42 I42:J42">
    <cfRule type="cellIs" dxfId="305" priority="710" operator="equal">
      <formula>2</formula>
    </cfRule>
  </conditionalFormatting>
  <conditionalFormatting sqref="G42 I42:J42">
    <cfRule type="cellIs" dxfId="304" priority="709" operator="equal">
      <formula>1</formula>
    </cfRule>
  </conditionalFormatting>
  <conditionalFormatting sqref="C42">
    <cfRule type="cellIs" dxfId="303" priority="701" operator="equal">
      <formula>4</formula>
    </cfRule>
    <cfRule type="cellIs" dxfId="302" priority="702" operator="equal">
      <formula>3</formula>
    </cfRule>
    <cfRule type="cellIs" dxfId="301" priority="703" operator="equal">
      <formula>2</formula>
    </cfRule>
    <cfRule type="cellIs" dxfId="300" priority="704" operator="equal">
      <formula>1</formula>
    </cfRule>
  </conditionalFormatting>
  <conditionalFormatting sqref="C44">
    <cfRule type="cellIs" dxfId="299" priority="693" operator="equal">
      <formula>4</formula>
    </cfRule>
    <cfRule type="cellIs" dxfId="298" priority="694" operator="equal">
      <formula>3</formula>
    </cfRule>
    <cfRule type="cellIs" dxfId="297" priority="695" operator="equal">
      <formula>2</formula>
    </cfRule>
    <cfRule type="cellIs" dxfId="296" priority="696" operator="equal">
      <formula>1</formula>
    </cfRule>
  </conditionalFormatting>
  <conditionalFormatting sqref="E45">
    <cfRule type="cellIs" dxfId="295" priority="692" operator="equal">
      <formula>4</formula>
    </cfRule>
  </conditionalFormatting>
  <conditionalFormatting sqref="E45">
    <cfRule type="cellIs" dxfId="294" priority="691" operator="equal">
      <formula>3</formula>
    </cfRule>
  </conditionalFormatting>
  <conditionalFormatting sqref="E45">
    <cfRule type="cellIs" dxfId="293" priority="690" operator="equal">
      <formula>2</formula>
    </cfRule>
  </conditionalFormatting>
  <conditionalFormatting sqref="E45">
    <cfRule type="cellIs" dxfId="292" priority="689" operator="equal">
      <formula>1</formula>
    </cfRule>
  </conditionalFormatting>
  <conditionalFormatting sqref="C45">
    <cfRule type="cellIs" dxfId="291" priority="685" operator="equal">
      <formula>4</formula>
    </cfRule>
    <cfRule type="cellIs" dxfId="290" priority="686" operator="equal">
      <formula>3</formula>
    </cfRule>
    <cfRule type="cellIs" dxfId="289" priority="687" operator="equal">
      <formula>2</formula>
    </cfRule>
    <cfRule type="cellIs" dxfId="288" priority="688" operator="equal">
      <formula>1</formula>
    </cfRule>
  </conditionalFormatting>
  <conditionalFormatting sqref="E46">
    <cfRule type="cellIs" dxfId="287" priority="684" operator="equal">
      <formula>4</formula>
    </cfRule>
  </conditionalFormatting>
  <conditionalFormatting sqref="E46">
    <cfRule type="cellIs" dxfId="286" priority="683" operator="equal">
      <formula>3</formula>
    </cfRule>
  </conditionalFormatting>
  <conditionalFormatting sqref="E46">
    <cfRule type="cellIs" dxfId="285" priority="682" operator="equal">
      <formula>2</formula>
    </cfRule>
  </conditionalFormatting>
  <conditionalFormatting sqref="E46">
    <cfRule type="cellIs" dxfId="284" priority="681" operator="equal">
      <formula>1</formula>
    </cfRule>
  </conditionalFormatting>
  <conditionalFormatting sqref="C46">
    <cfRule type="cellIs" dxfId="283" priority="677" operator="equal">
      <formula>4</formula>
    </cfRule>
    <cfRule type="cellIs" dxfId="282" priority="678" operator="equal">
      <formula>3</formula>
    </cfRule>
    <cfRule type="cellIs" dxfId="281" priority="679" operator="equal">
      <formula>2</formula>
    </cfRule>
    <cfRule type="cellIs" dxfId="280" priority="680" operator="equal">
      <formula>1</formula>
    </cfRule>
  </conditionalFormatting>
  <conditionalFormatting sqref="C48">
    <cfRule type="cellIs" dxfId="279" priority="669" operator="equal">
      <formula>4</formula>
    </cfRule>
    <cfRule type="cellIs" dxfId="278" priority="670" operator="equal">
      <formula>3</formula>
    </cfRule>
    <cfRule type="cellIs" dxfId="277" priority="671" operator="equal">
      <formula>2</formula>
    </cfRule>
    <cfRule type="cellIs" dxfId="276" priority="672" operator="equal">
      <formula>1</formula>
    </cfRule>
  </conditionalFormatting>
  <conditionalFormatting sqref="G50 I50:J50">
    <cfRule type="cellIs" dxfId="275" priority="668" operator="equal">
      <formula>4</formula>
    </cfRule>
  </conditionalFormatting>
  <conditionalFormatting sqref="G50 I50:J50">
    <cfRule type="cellIs" dxfId="274" priority="667" operator="equal">
      <formula>3</formula>
    </cfRule>
  </conditionalFormatting>
  <conditionalFormatting sqref="G50 I50:J50">
    <cfRule type="cellIs" dxfId="273" priority="666" operator="equal">
      <formula>2</formula>
    </cfRule>
  </conditionalFormatting>
  <conditionalFormatting sqref="G50 I50:J50">
    <cfRule type="cellIs" dxfId="272" priority="665" operator="equal">
      <formula>1</formula>
    </cfRule>
  </conditionalFormatting>
  <conditionalFormatting sqref="C50">
    <cfRule type="cellIs" dxfId="271" priority="661" operator="equal">
      <formula>4</formula>
    </cfRule>
    <cfRule type="cellIs" dxfId="270" priority="662" operator="equal">
      <formula>3</formula>
    </cfRule>
    <cfRule type="cellIs" dxfId="269" priority="663" operator="equal">
      <formula>2</formula>
    </cfRule>
    <cfRule type="cellIs" dxfId="268" priority="664" operator="equal">
      <formula>1</formula>
    </cfRule>
  </conditionalFormatting>
  <conditionalFormatting sqref="C51">
    <cfRule type="cellIs" dxfId="267" priority="653" operator="equal">
      <formula>4</formula>
    </cfRule>
    <cfRule type="cellIs" dxfId="266" priority="654" operator="equal">
      <formula>3</formula>
    </cfRule>
    <cfRule type="cellIs" dxfId="265" priority="655" operator="equal">
      <formula>2</formula>
    </cfRule>
    <cfRule type="cellIs" dxfId="264" priority="656" operator="equal">
      <formula>1</formula>
    </cfRule>
  </conditionalFormatting>
  <conditionalFormatting sqref="G52">
    <cfRule type="cellIs" dxfId="263" priority="652" operator="equal">
      <formula>4</formula>
    </cfRule>
  </conditionalFormatting>
  <conditionalFormatting sqref="G52">
    <cfRule type="cellIs" dxfId="262" priority="651" operator="equal">
      <formula>3</formula>
    </cfRule>
  </conditionalFormatting>
  <conditionalFormatting sqref="G52">
    <cfRule type="cellIs" dxfId="261" priority="650" operator="equal">
      <formula>2</formula>
    </cfRule>
  </conditionalFormatting>
  <conditionalFormatting sqref="G52">
    <cfRule type="cellIs" dxfId="260" priority="649" operator="equal">
      <formula>1</formula>
    </cfRule>
  </conditionalFormatting>
  <conditionalFormatting sqref="C53">
    <cfRule type="cellIs" dxfId="259" priority="641" operator="equal">
      <formula>4</formula>
    </cfRule>
    <cfRule type="cellIs" dxfId="258" priority="642" operator="equal">
      <formula>3</formula>
    </cfRule>
    <cfRule type="cellIs" dxfId="257" priority="643" operator="equal">
      <formula>2</formula>
    </cfRule>
    <cfRule type="cellIs" dxfId="256" priority="644" operator="equal">
      <formula>1</formula>
    </cfRule>
  </conditionalFormatting>
  <conditionalFormatting sqref="C55">
    <cfRule type="cellIs" dxfId="255" priority="625" operator="equal">
      <formula>4</formula>
    </cfRule>
    <cfRule type="cellIs" dxfId="254" priority="626" operator="equal">
      <formula>3</formula>
    </cfRule>
    <cfRule type="cellIs" dxfId="253" priority="627" operator="equal">
      <formula>2</formula>
    </cfRule>
    <cfRule type="cellIs" dxfId="252" priority="628" operator="equal">
      <formula>1</formula>
    </cfRule>
  </conditionalFormatting>
  <conditionalFormatting sqref="E54">
    <cfRule type="cellIs" dxfId="251" priority="624" operator="equal">
      <formula>4</formula>
    </cfRule>
  </conditionalFormatting>
  <conditionalFormatting sqref="E54">
    <cfRule type="cellIs" dxfId="250" priority="623" operator="equal">
      <formula>3</formula>
    </cfRule>
  </conditionalFormatting>
  <conditionalFormatting sqref="E54">
    <cfRule type="cellIs" dxfId="249" priority="622" operator="equal">
      <formula>2</formula>
    </cfRule>
  </conditionalFormatting>
  <conditionalFormatting sqref="E54">
    <cfRule type="cellIs" dxfId="248" priority="621" operator="equal">
      <formula>1</formula>
    </cfRule>
  </conditionalFormatting>
  <conditionalFormatting sqref="C54">
    <cfRule type="cellIs" dxfId="247" priority="617" operator="equal">
      <formula>4</formula>
    </cfRule>
    <cfRule type="cellIs" dxfId="246" priority="618" operator="equal">
      <formula>3</formula>
    </cfRule>
    <cfRule type="cellIs" dxfId="245" priority="619" operator="equal">
      <formula>2</formula>
    </cfRule>
    <cfRule type="cellIs" dxfId="244" priority="620" operator="equal">
      <formula>1</formula>
    </cfRule>
  </conditionalFormatting>
  <conditionalFormatting sqref="C56">
    <cfRule type="cellIs" dxfId="243" priority="601" operator="equal">
      <formula>4</formula>
    </cfRule>
    <cfRule type="cellIs" dxfId="242" priority="602" operator="equal">
      <formula>3</formula>
    </cfRule>
    <cfRule type="cellIs" dxfId="241" priority="603" operator="equal">
      <formula>2</formula>
    </cfRule>
    <cfRule type="cellIs" dxfId="240" priority="604" operator="equal">
      <formula>1</formula>
    </cfRule>
  </conditionalFormatting>
  <conditionalFormatting sqref="C58">
    <cfRule type="cellIs" dxfId="239" priority="593" operator="equal">
      <formula>4</formula>
    </cfRule>
    <cfRule type="cellIs" dxfId="238" priority="594" operator="equal">
      <formula>3</formula>
    </cfRule>
    <cfRule type="cellIs" dxfId="237" priority="595" operator="equal">
      <formula>2</formula>
    </cfRule>
    <cfRule type="cellIs" dxfId="236" priority="596" operator="equal">
      <formula>1</formula>
    </cfRule>
  </conditionalFormatting>
  <conditionalFormatting sqref="C61:C64">
    <cfRule type="cellIs" dxfId="235" priority="569" operator="equal">
      <formula>4</formula>
    </cfRule>
    <cfRule type="cellIs" dxfId="234" priority="570" operator="equal">
      <formula>3</formula>
    </cfRule>
    <cfRule type="cellIs" dxfId="233" priority="571" operator="equal">
      <formula>2</formula>
    </cfRule>
    <cfRule type="cellIs" dxfId="232" priority="572" operator="equal">
      <formula>1</formula>
    </cfRule>
  </conditionalFormatting>
  <conditionalFormatting sqref="G61:G62 I61:J62">
    <cfRule type="cellIs" dxfId="231" priority="584" operator="equal">
      <formula>4</formula>
    </cfRule>
  </conditionalFormatting>
  <conditionalFormatting sqref="G61:G62 I61:J62">
    <cfRule type="cellIs" dxfId="230" priority="583" operator="equal">
      <formula>3</formula>
    </cfRule>
  </conditionalFormatting>
  <conditionalFormatting sqref="G61:G62 I61:J62">
    <cfRule type="cellIs" dxfId="229" priority="582" operator="equal">
      <formula>2</formula>
    </cfRule>
  </conditionalFormatting>
  <conditionalFormatting sqref="G61:G62 I61:J62">
    <cfRule type="cellIs" dxfId="228" priority="581" operator="equal">
      <formula>1</formula>
    </cfRule>
  </conditionalFormatting>
  <conditionalFormatting sqref="G63:G64 I63:J64">
    <cfRule type="cellIs" dxfId="227" priority="580" operator="equal">
      <formula>4</formula>
    </cfRule>
  </conditionalFormatting>
  <conditionalFormatting sqref="G63:G64 I63:J64">
    <cfRule type="cellIs" dxfId="226" priority="579" operator="equal">
      <formula>3</formula>
    </cfRule>
  </conditionalFormatting>
  <conditionalFormatting sqref="G63:G64 I63:J64">
    <cfRule type="cellIs" dxfId="225" priority="578" operator="equal">
      <formula>2</formula>
    </cfRule>
  </conditionalFormatting>
  <conditionalFormatting sqref="G63:G64 I63:J64">
    <cfRule type="cellIs" dxfId="224" priority="577" operator="equal">
      <formula>1</formula>
    </cfRule>
  </conditionalFormatting>
  <conditionalFormatting sqref="E68">
    <cfRule type="cellIs" dxfId="223" priority="560" operator="equal">
      <formula>4</formula>
    </cfRule>
  </conditionalFormatting>
  <conditionalFormatting sqref="E68">
    <cfRule type="cellIs" dxfId="222" priority="559" operator="equal">
      <formula>3</formula>
    </cfRule>
  </conditionalFormatting>
  <conditionalFormatting sqref="E68">
    <cfRule type="cellIs" dxfId="221" priority="558" operator="equal">
      <formula>2</formula>
    </cfRule>
  </conditionalFormatting>
  <conditionalFormatting sqref="E68">
    <cfRule type="cellIs" dxfId="220" priority="557" operator="equal">
      <formula>1</formula>
    </cfRule>
  </conditionalFormatting>
  <conditionalFormatting sqref="C68">
    <cfRule type="cellIs" dxfId="219" priority="553" operator="equal">
      <formula>4</formula>
    </cfRule>
    <cfRule type="cellIs" dxfId="218" priority="554" operator="equal">
      <formula>3</formula>
    </cfRule>
    <cfRule type="cellIs" dxfId="217" priority="555" operator="equal">
      <formula>2</formula>
    </cfRule>
    <cfRule type="cellIs" dxfId="216" priority="556" operator="equal">
      <formula>1</formula>
    </cfRule>
  </conditionalFormatting>
  <conditionalFormatting sqref="C65">
    <cfRule type="cellIs" dxfId="215" priority="561" operator="equal">
      <formula>4</formula>
    </cfRule>
    <cfRule type="cellIs" dxfId="214" priority="562" operator="equal">
      <formula>3</formula>
    </cfRule>
    <cfRule type="cellIs" dxfId="213" priority="563" operator="equal">
      <formula>2</formula>
    </cfRule>
    <cfRule type="cellIs" dxfId="212" priority="564" operator="equal">
      <formula>1</formula>
    </cfRule>
  </conditionalFormatting>
  <conditionalFormatting sqref="E73">
    <cfRule type="cellIs" dxfId="211" priority="552" operator="equal">
      <formula>4</formula>
    </cfRule>
  </conditionalFormatting>
  <conditionalFormatting sqref="E73">
    <cfRule type="cellIs" dxfId="210" priority="551" operator="equal">
      <formula>3</formula>
    </cfRule>
  </conditionalFormatting>
  <conditionalFormatting sqref="E73">
    <cfRule type="cellIs" dxfId="209" priority="550" operator="equal">
      <formula>2</formula>
    </cfRule>
  </conditionalFormatting>
  <conditionalFormatting sqref="E73">
    <cfRule type="cellIs" dxfId="208" priority="549" operator="equal">
      <formula>1</formula>
    </cfRule>
  </conditionalFormatting>
  <conditionalFormatting sqref="C69:C73">
    <cfRule type="cellIs" dxfId="207" priority="545" operator="equal">
      <formula>4</formula>
    </cfRule>
    <cfRule type="cellIs" dxfId="206" priority="546" operator="equal">
      <formula>3</formula>
    </cfRule>
    <cfRule type="cellIs" dxfId="205" priority="547" operator="equal">
      <formula>2</formula>
    </cfRule>
    <cfRule type="cellIs" dxfId="204" priority="548" operator="equal">
      <formula>1</formula>
    </cfRule>
  </conditionalFormatting>
  <conditionalFormatting sqref="C74">
    <cfRule type="cellIs" dxfId="203" priority="537" operator="equal">
      <formula>4</formula>
    </cfRule>
    <cfRule type="cellIs" dxfId="202" priority="538" operator="equal">
      <formula>3</formula>
    </cfRule>
    <cfRule type="cellIs" dxfId="201" priority="539" operator="equal">
      <formula>2</formula>
    </cfRule>
    <cfRule type="cellIs" dxfId="200" priority="540" operator="equal">
      <formula>1</formula>
    </cfRule>
  </conditionalFormatting>
  <conditionalFormatting sqref="I55:J55 G55">
    <cfRule type="cellIs" dxfId="199" priority="536" operator="equal">
      <formula>4</formula>
    </cfRule>
  </conditionalFormatting>
  <conditionalFormatting sqref="I55:J55 G55">
    <cfRule type="cellIs" dxfId="198" priority="535" operator="equal">
      <formula>3</formula>
    </cfRule>
  </conditionalFormatting>
  <conditionalFormatting sqref="I55:J55 G55">
    <cfRule type="cellIs" dxfId="197" priority="534" operator="equal">
      <formula>2</formula>
    </cfRule>
  </conditionalFormatting>
  <conditionalFormatting sqref="I55:J55 G55">
    <cfRule type="cellIs" dxfId="196" priority="533" operator="equal">
      <formula>1</formula>
    </cfRule>
  </conditionalFormatting>
  <conditionalFormatting sqref="C76">
    <cfRule type="cellIs" dxfId="195" priority="525" operator="equal">
      <formula>4</formula>
    </cfRule>
    <cfRule type="cellIs" dxfId="194" priority="526" operator="equal">
      <formula>3</formula>
    </cfRule>
    <cfRule type="cellIs" dxfId="193" priority="527" operator="equal">
      <formula>2</formula>
    </cfRule>
    <cfRule type="cellIs" dxfId="192" priority="528" operator="equal">
      <formula>1</formula>
    </cfRule>
  </conditionalFormatting>
  <conditionalFormatting sqref="C77">
    <cfRule type="cellIs" dxfId="191" priority="517" operator="equal">
      <formula>4</formula>
    </cfRule>
    <cfRule type="cellIs" dxfId="190" priority="518" operator="equal">
      <formula>3</formula>
    </cfRule>
    <cfRule type="cellIs" dxfId="189" priority="519" operator="equal">
      <formula>2</formula>
    </cfRule>
    <cfRule type="cellIs" dxfId="188" priority="520" operator="equal">
      <formula>1</formula>
    </cfRule>
  </conditionalFormatting>
  <conditionalFormatting sqref="C78">
    <cfRule type="cellIs" dxfId="187" priority="509" operator="equal">
      <formula>4</formula>
    </cfRule>
    <cfRule type="cellIs" dxfId="186" priority="510" operator="equal">
      <formula>3</formula>
    </cfRule>
    <cfRule type="cellIs" dxfId="185" priority="511" operator="equal">
      <formula>2</formula>
    </cfRule>
    <cfRule type="cellIs" dxfId="184" priority="512" operator="equal">
      <formula>1</formula>
    </cfRule>
  </conditionalFormatting>
  <conditionalFormatting sqref="C79">
    <cfRule type="cellIs" dxfId="183" priority="501" operator="equal">
      <formula>4</formula>
    </cfRule>
    <cfRule type="cellIs" dxfId="182" priority="502" operator="equal">
      <formula>3</formula>
    </cfRule>
    <cfRule type="cellIs" dxfId="181" priority="503" operator="equal">
      <formula>2</formula>
    </cfRule>
    <cfRule type="cellIs" dxfId="180" priority="504" operator="equal">
      <formula>1</formula>
    </cfRule>
  </conditionalFormatting>
  <conditionalFormatting sqref="C80:C81">
    <cfRule type="cellIs" dxfId="179" priority="493" operator="equal">
      <formula>4</formula>
    </cfRule>
    <cfRule type="cellIs" dxfId="178" priority="494" operator="equal">
      <formula>3</formula>
    </cfRule>
    <cfRule type="cellIs" dxfId="177" priority="495" operator="equal">
      <formula>2</formula>
    </cfRule>
    <cfRule type="cellIs" dxfId="176" priority="496" operator="equal">
      <formula>1</formula>
    </cfRule>
  </conditionalFormatting>
  <conditionalFormatting sqref="R2">
    <cfRule type="cellIs" dxfId="175" priority="489" operator="equal">
      <formula>3</formula>
    </cfRule>
  </conditionalFormatting>
  <conditionalFormatting sqref="R2">
    <cfRule type="cellIs" dxfId="174" priority="488" operator="equal">
      <formula>2</formula>
    </cfRule>
  </conditionalFormatting>
  <conditionalFormatting sqref="R2">
    <cfRule type="cellIs" dxfId="173" priority="487" operator="equal">
      <formula>1</formula>
    </cfRule>
  </conditionalFormatting>
  <conditionalFormatting sqref="S2:T2">
    <cfRule type="cellIs" dxfId="172" priority="486" operator="equal">
      <formula>3</formula>
    </cfRule>
  </conditionalFormatting>
  <conditionalFormatting sqref="S2:T2">
    <cfRule type="cellIs" dxfId="171" priority="485" operator="equal">
      <formula>2</formula>
    </cfRule>
  </conditionalFormatting>
  <conditionalFormatting sqref="S2:T2">
    <cfRule type="cellIs" dxfId="170" priority="484" operator="equal">
      <formula>1</formula>
    </cfRule>
  </conditionalFormatting>
  <conditionalFormatting sqref="O3:R81">
    <cfRule type="cellIs" dxfId="169" priority="477" operator="equal">
      <formula>4</formula>
    </cfRule>
    <cfRule type="cellIs" dxfId="168" priority="478" operator="equal">
      <formula>3</formula>
    </cfRule>
    <cfRule type="cellIs" dxfId="167" priority="479" operator="equal">
      <formula>2</formula>
    </cfRule>
    <cfRule type="cellIs" dxfId="166" priority="480" operator="equal">
      <formula>1</formula>
    </cfRule>
  </conditionalFormatting>
  <conditionalFormatting sqref="AA2">
    <cfRule type="cellIs" dxfId="165" priority="469" operator="equal">
      <formula>3</formula>
    </cfRule>
  </conditionalFormatting>
  <conditionalFormatting sqref="AA2">
    <cfRule type="cellIs" dxfId="164" priority="468" operator="equal">
      <formula>2</formula>
    </cfRule>
  </conditionalFormatting>
  <conditionalFormatting sqref="AA2">
    <cfRule type="cellIs" dxfId="163" priority="467" operator="equal">
      <formula>1</formula>
    </cfRule>
  </conditionalFormatting>
  <conditionalFormatting sqref="AB2:AC2">
    <cfRule type="cellIs" dxfId="162" priority="466" operator="equal">
      <formula>3</formula>
    </cfRule>
  </conditionalFormatting>
  <conditionalFormatting sqref="AB2:AC2">
    <cfRule type="cellIs" dxfId="161" priority="465" operator="equal">
      <formula>2</formula>
    </cfRule>
  </conditionalFormatting>
  <conditionalFormatting sqref="AB2:AC2">
    <cfRule type="cellIs" dxfId="160" priority="464" operator="equal">
      <formula>1</formula>
    </cfRule>
  </conditionalFormatting>
  <conditionalFormatting sqref="X3:X58 X61:X81">
    <cfRule type="cellIs" dxfId="159" priority="437" operator="equal">
      <formula>4</formula>
    </cfRule>
    <cfRule type="cellIs" dxfId="158" priority="438" operator="equal">
      <formula>3</formula>
    </cfRule>
    <cfRule type="cellIs" dxfId="157" priority="439" operator="equal">
      <formula>2</formula>
    </cfRule>
    <cfRule type="cellIs" dxfId="156" priority="440" operator="equal">
      <formula>1</formula>
    </cfRule>
  </conditionalFormatting>
  <conditionalFormatting sqref="D4:E5">
    <cfRule type="cellIs" dxfId="155" priority="132" operator="equal">
      <formula>4</formula>
    </cfRule>
  </conditionalFormatting>
  <conditionalFormatting sqref="D4:E5">
    <cfRule type="cellIs" dxfId="154" priority="131" operator="equal">
      <formula>3</formula>
    </cfRule>
  </conditionalFormatting>
  <conditionalFormatting sqref="D4:E5">
    <cfRule type="cellIs" dxfId="153" priority="130" operator="equal">
      <formula>2</formula>
    </cfRule>
  </conditionalFormatting>
  <conditionalFormatting sqref="D4:E5">
    <cfRule type="cellIs" dxfId="152" priority="129" operator="equal">
      <formula>1</formula>
    </cfRule>
  </conditionalFormatting>
  <conditionalFormatting sqref="D23:E25">
    <cfRule type="cellIs" dxfId="151" priority="124" operator="equal">
      <formula>4</formula>
    </cfRule>
  </conditionalFormatting>
  <conditionalFormatting sqref="D23:E25">
    <cfRule type="cellIs" dxfId="150" priority="123" operator="equal">
      <formula>3</formula>
    </cfRule>
  </conditionalFormatting>
  <conditionalFormatting sqref="D23:E25">
    <cfRule type="cellIs" dxfId="149" priority="122" operator="equal">
      <formula>2</formula>
    </cfRule>
  </conditionalFormatting>
  <conditionalFormatting sqref="D23:E25">
    <cfRule type="cellIs" dxfId="148" priority="121" operator="equal">
      <formula>1</formula>
    </cfRule>
  </conditionalFormatting>
  <conditionalFormatting sqref="D43:E43">
    <cfRule type="cellIs" dxfId="147" priority="116" operator="equal">
      <formula>4</formula>
    </cfRule>
  </conditionalFormatting>
  <conditionalFormatting sqref="D43:E43">
    <cfRule type="cellIs" dxfId="146" priority="115" operator="equal">
      <formula>3</formula>
    </cfRule>
  </conditionalFormatting>
  <conditionalFormatting sqref="D43:E43">
    <cfRule type="cellIs" dxfId="145" priority="114" operator="equal">
      <formula>2</formula>
    </cfRule>
  </conditionalFormatting>
  <conditionalFormatting sqref="D43:E43">
    <cfRule type="cellIs" dxfId="144" priority="113" operator="equal">
      <formula>1</formula>
    </cfRule>
  </conditionalFormatting>
  <conditionalFormatting sqref="AA3:AC58 AA61:AC81">
    <cfRule type="cellIs" dxfId="143" priority="133" operator="equal">
      <formula>4</formula>
    </cfRule>
    <cfRule type="cellIs" dxfId="142" priority="134" operator="equal">
      <formula>3</formula>
    </cfRule>
    <cfRule type="cellIs" dxfId="141" priority="135" operator="equal">
      <formula>2</formula>
    </cfRule>
    <cfRule type="cellIs" dxfId="140" priority="136" operator="equal">
      <formula>1</formula>
    </cfRule>
  </conditionalFormatting>
  <conditionalFormatting sqref="D17:E19">
    <cfRule type="cellIs" dxfId="139" priority="128" operator="equal">
      <formula>4</formula>
    </cfRule>
  </conditionalFormatting>
  <conditionalFormatting sqref="D17:E19">
    <cfRule type="cellIs" dxfId="138" priority="127" operator="equal">
      <formula>3</formula>
    </cfRule>
  </conditionalFormatting>
  <conditionalFormatting sqref="D17:E19">
    <cfRule type="cellIs" dxfId="137" priority="126" operator="equal">
      <formula>2</formula>
    </cfRule>
  </conditionalFormatting>
  <conditionalFormatting sqref="D17:E19">
    <cfRule type="cellIs" dxfId="136" priority="125" operator="equal">
      <formula>1</formula>
    </cfRule>
  </conditionalFormatting>
  <conditionalFormatting sqref="D29:E29">
    <cfRule type="cellIs" dxfId="135" priority="120" operator="equal">
      <formula>4</formula>
    </cfRule>
  </conditionalFormatting>
  <conditionalFormatting sqref="D29:E29">
    <cfRule type="cellIs" dxfId="134" priority="119" operator="equal">
      <formula>3</formula>
    </cfRule>
  </conditionalFormatting>
  <conditionalFormatting sqref="D29:E29">
    <cfRule type="cellIs" dxfId="133" priority="118" operator="equal">
      <formula>2</formula>
    </cfRule>
  </conditionalFormatting>
  <conditionalFormatting sqref="D29:E29">
    <cfRule type="cellIs" dxfId="132" priority="117" operator="equal">
      <formula>1</formula>
    </cfRule>
  </conditionalFormatting>
  <conditionalFormatting sqref="D45:E47">
    <cfRule type="cellIs" dxfId="131" priority="112" operator="equal">
      <formula>4</formula>
    </cfRule>
  </conditionalFormatting>
  <conditionalFormatting sqref="D45:E47">
    <cfRule type="cellIs" dxfId="130" priority="111" operator="equal">
      <formula>3</formula>
    </cfRule>
  </conditionalFormatting>
  <conditionalFormatting sqref="D45:E47">
    <cfRule type="cellIs" dxfId="129" priority="110" operator="equal">
      <formula>2</formula>
    </cfRule>
  </conditionalFormatting>
  <conditionalFormatting sqref="D45:E47">
    <cfRule type="cellIs" dxfId="128" priority="109" operator="equal">
      <formula>1</formula>
    </cfRule>
  </conditionalFormatting>
  <conditionalFormatting sqref="D52:E52">
    <cfRule type="cellIs" dxfId="127" priority="108" operator="equal">
      <formula>4</formula>
    </cfRule>
  </conditionalFormatting>
  <conditionalFormatting sqref="D52:E52">
    <cfRule type="cellIs" dxfId="126" priority="107" operator="equal">
      <formula>3</formula>
    </cfRule>
  </conditionalFormatting>
  <conditionalFormatting sqref="D52:E52">
    <cfRule type="cellIs" dxfId="125" priority="106" operator="equal">
      <formula>2</formula>
    </cfRule>
  </conditionalFormatting>
  <conditionalFormatting sqref="D52:E52">
    <cfRule type="cellIs" dxfId="124" priority="105" operator="equal">
      <formula>1</formula>
    </cfRule>
  </conditionalFormatting>
  <conditionalFormatting sqref="D54:E54">
    <cfRule type="cellIs" dxfId="123" priority="104" operator="equal">
      <formula>4</formula>
    </cfRule>
  </conditionalFormatting>
  <conditionalFormatting sqref="D54:E54">
    <cfRule type="cellIs" dxfId="122" priority="103" operator="equal">
      <formula>3</formula>
    </cfRule>
  </conditionalFormatting>
  <conditionalFormatting sqref="D54:E54">
    <cfRule type="cellIs" dxfId="121" priority="102" operator="equal">
      <formula>2</formula>
    </cfRule>
  </conditionalFormatting>
  <conditionalFormatting sqref="D54:E54">
    <cfRule type="cellIs" dxfId="120" priority="101" operator="equal">
      <formula>1</formula>
    </cfRule>
  </conditionalFormatting>
  <conditionalFormatting sqref="D68:E68">
    <cfRule type="cellIs" dxfId="119" priority="100" operator="equal">
      <formula>4</formula>
    </cfRule>
  </conditionalFormatting>
  <conditionalFormatting sqref="D68:E68">
    <cfRule type="cellIs" dxfId="118" priority="99" operator="equal">
      <formula>3</formula>
    </cfRule>
  </conditionalFormatting>
  <conditionalFormatting sqref="D68:E68">
    <cfRule type="cellIs" dxfId="117" priority="98" operator="equal">
      <formula>2</formula>
    </cfRule>
  </conditionalFormatting>
  <conditionalFormatting sqref="D68:E68">
    <cfRule type="cellIs" dxfId="116" priority="97" operator="equal">
      <formula>1</formula>
    </cfRule>
  </conditionalFormatting>
  <conditionalFormatting sqref="D73:E73">
    <cfRule type="cellIs" dxfId="115" priority="96" operator="equal">
      <formula>4</formula>
    </cfRule>
  </conditionalFormatting>
  <conditionalFormatting sqref="D73:E73">
    <cfRule type="cellIs" dxfId="114" priority="95" operator="equal">
      <formula>3</formula>
    </cfRule>
  </conditionalFormatting>
  <conditionalFormatting sqref="D73:E73">
    <cfRule type="cellIs" dxfId="113" priority="94" operator="equal">
      <formula>2</formula>
    </cfRule>
  </conditionalFormatting>
  <conditionalFormatting sqref="D73:E73">
    <cfRule type="cellIs" dxfId="112" priority="93" operator="equal">
      <formula>1</formula>
    </cfRule>
  </conditionalFormatting>
  <conditionalFormatting sqref="G59:G60 I59:J60 D59:E60">
    <cfRule type="cellIs" dxfId="111" priority="92" operator="equal">
      <formula>4</formula>
    </cfRule>
  </conditionalFormatting>
  <conditionalFormatting sqref="G59:G60 I59:J60 D59:E60">
    <cfRule type="cellIs" dxfId="110" priority="91" operator="equal">
      <formula>3</formula>
    </cfRule>
  </conditionalFormatting>
  <conditionalFormatting sqref="G59:G60 I59:J60 D59:E60">
    <cfRule type="cellIs" dxfId="109" priority="90" operator="equal">
      <formula>2</formula>
    </cfRule>
  </conditionalFormatting>
  <conditionalFormatting sqref="G59:G60 I59:J60 D59:E60">
    <cfRule type="cellIs" dxfId="108" priority="89" operator="equal">
      <formula>1</formula>
    </cfRule>
  </conditionalFormatting>
  <conditionalFormatting sqref="C59">
    <cfRule type="cellIs" dxfId="107" priority="85" operator="equal">
      <formula>4</formula>
    </cfRule>
    <cfRule type="cellIs" dxfId="106" priority="86" operator="equal">
      <formula>3</formula>
    </cfRule>
    <cfRule type="cellIs" dxfId="105" priority="87" operator="equal">
      <formula>2</formula>
    </cfRule>
    <cfRule type="cellIs" dxfId="104" priority="88" operator="equal">
      <formula>1</formula>
    </cfRule>
  </conditionalFormatting>
  <conditionalFormatting sqref="AG59:AG60">
    <cfRule type="cellIs" dxfId="103" priority="81" operator="between">
      <formula>48</formula>
      <formula>64</formula>
    </cfRule>
    <cfRule type="cellIs" dxfId="102" priority="82" operator="between">
      <formula>32</formula>
      <formula>47</formula>
    </cfRule>
    <cfRule type="cellIs" dxfId="101" priority="83" operator="between">
      <formula>17</formula>
      <formula>31</formula>
    </cfRule>
    <cfRule type="cellIs" dxfId="100" priority="84" operator="between">
      <formula>1</formula>
      <formula>16</formula>
    </cfRule>
  </conditionalFormatting>
  <conditionalFormatting sqref="C60">
    <cfRule type="cellIs" dxfId="99" priority="77" operator="equal">
      <formula>4</formula>
    </cfRule>
    <cfRule type="cellIs" dxfId="98" priority="78" operator="equal">
      <formula>3</formula>
    </cfRule>
    <cfRule type="cellIs" dxfId="97" priority="79" operator="equal">
      <formula>2</formula>
    </cfRule>
    <cfRule type="cellIs" dxfId="96" priority="80" operator="equal">
      <formula>1</formula>
    </cfRule>
  </conditionalFormatting>
  <conditionalFormatting sqref="X59:X60">
    <cfRule type="cellIs" dxfId="95" priority="65" operator="equal">
      <formula>4</formula>
    </cfRule>
    <cfRule type="cellIs" dxfId="94" priority="66" operator="equal">
      <formula>3</formula>
    </cfRule>
    <cfRule type="cellIs" dxfId="93" priority="67" operator="equal">
      <formula>2</formula>
    </cfRule>
    <cfRule type="cellIs" dxfId="92" priority="68" operator="equal">
      <formula>1</formula>
    </cfRule>
  </conditionalFormatting>
  <conditionalFormatting sqref="AA59:AC60">
    <cfRule type="cellIs" dxfId="91" priority="61" operator="equal">
      <formula>4</formula>
    </cfRule>
    <cfRule type="cellIs" dxfId="90" priority="62" operator="equal">
      <formula>3</formula>
    </cfRule>
    <cfRule type="cellIs" dxfId="89" priority="63" operator="equal">
      <formula>2</formula>
    </cfRule>
    <cfRule type="cellIs" dxfId="88" priority="64" operator="equal">
      <formula>1</formula>
    </cfRule>
  </conditionalFormatting>
  <conditionalFormatting sqref="S3:T4 S6:T7 S9:T9 S14:T27 S43:T49 S51:T54 S56:T58 S29:T41 S65:T81">
    <cfRule type="cellIs" dxfId="87" priority="60" operator="equal">
      <formula>4</formula>
    </cfRule>
  </conditionalFormatting>
  <conditionalFormatting sqref="S6:T7 S9:T9 S14:T27 S43:T49 S51:T54 S56:T58 S29:T41 S3:T4 S65:T81">
    <cfRule type="cellIs" dxfId="86" priority="59" operator="equal">
      <formula>3</formula>
    </cfRule>
  </conditionalFormatting>
  <conditionalFormatting sqref="S6:T7 S9:T9 S14:T27 S43:T49 S51:T54 S56:T58 S29:T41 S3:T4 S65:T81">
    <cfRule type="cellIs" dxfId="85" priority="58" operator="equal">
      <formula>2</formula>
    </cfRule>
  </conditionalFormatting>
  <conditionalFormatting sqref="S6:T7 S9:T9 S14:T27 S43:T49 S51:T54 S56:T58 S29:T41 S3:T4 S65:T81">
    <cfRule type="cellIs" dxfId="84" priority="57" operator="equal">
      <formula>1</formula>
    </cfRule>
  </conditionalFormatting>
  <conditionalFormatting sqref="S5:T5">
    <cfRule type="cellIs" dxfId="83" priority="56" operator="equal">
      <formula>4</formula>
    </cfRule>
  </conditionalFormatting>
  <conditionalFormatting sqref="S5:T5">
    <cfRule type="cellIs" dxfId="82" priority="55" operator="equal">
      <formula>3</formula>
    </cfRule>
  </conditionalFormatting>
  <conditionalFormatting sqref="S5:T5">
    <cfRule type="cellIs" dxfId="81" priority="54" operator="equal">
      <formula>2</formula>
    </cfRule>
  </conditionalFormatting>
  <conditionalFormatting sqref="S5:T5">
    <cfRule type="cellIs" dxfId="80" priority="53" operator="equal">
      <formula>1</formula>
    </cfRule>
  </conditionalFormatting>
  <conditionalFormatting sqref="S8:T8">
    <cfRule type="cellIs" dxfId="79" priority="52" operator="equal">
      <formula>4</formula>
    </cfRule>
  </conditionalFormatting>
  <conditionalFormatting sqref="S8:T8">
    <cfRule type="cellIs" dxfId="78" priority="51" operator="equal">
      <formula>3</formula>
    </cfRule>
  </conditionalFormatting>
  <conditionalFormatting sqref="S8:T8">
    <cfRule type="cellIs" dxfId="77" priority="50" operator="equal">
      <formula>2</formula>
    </cfRule>
  </conditionalFormatting>
  <conditionalFormatting sqref="S8:T8">
    <cfRule type="cellIs" dxfId="76" priority="49" operator="equal">
      <formula>1</formula>
    </cfRule>
  </conditionalFormatting>
  <conditionalFormatting sqref="S10:T11">
    <cfRule type="cellIs" dxfId="75" priority="48" operator="equal">
      <formula>4</formula>
    </cfRule>
  </conditionalFormatting>
  <conditionalFormatting sqref="S10:T11">
    <cfRule type="cellIs" dxfId="74" priority="47" operator="equal">
      <formula>3</formula>
    </cfRule>
  </conditionalFormatting>
  <conditionalFormatting sqref="S10:T11">
    <cfRule type="cellIs" dxfId="73" priority="46" operator="equal">
      <formula>2</formula>
    </cfRule>
  </conditionalFormatting>
  <conditionalFormatting sqref="S10:T11">
    <cfRule type="cellIs" dxfId="72" priority="45" operator="equal">
      <formula>1</formula>
    </cfRule>
  </conditionalFormatting>
  <conditionalFormatting sqref="S12:T13">
    <cfRule type="cellIs" dxfId="71" priority="44" operator="equal">
      <formula>4</formula>
    </cfRule>
  </conditionalFormatting>
  <conditionalFormatting sqref="S12:T13">
    <cfRule type="cellIs" dxfId="70" priority="43" operator="equal">
      <formula>3</formula>
    </cfRule>
  </conditionalFormatting>
  <conditionalFormatting sqref="S12:T13">
    <cfRule type="cellIs" dxfId="69" priority="42" operator="equal">
      <formula>2</formula>
    </cfRule>
  </conditionalFormatting>
  <conditionalFormatting sqref="S12:T13">
    <cfRule type="cellIs" dxfId="68" priority="41" operator="equal">
      <formula>1</formula>
    </cfRule>
  </conditionalFormatting>
  <conditionalFormatting sqref="S28:T28">
    <cfRule type="cellIs" dxfId="67" priority="40" operator="equal">
      <formula>4</formula>
    </cfRule>
  </conditionalFormatting>
  <conditionalFormatting sqref="S28:T28">
    <cfRule type="cellIs" dxfId="66" priority="39" operator="equal">
      <formula>3</formula>
    </cfRule>
  </conditionalFormatting>
  <conditionalFormatting sqref="S28:T28">
    <cfRule type="cellIs" dxfId="65" priority="38" operator="equal">
      <formula>2</formula>
    </cfRule>
  </conditionalFormatting>
  <conditionalFormatting sqref="S28:T28">
    <cfRule type="cellIs" dxfId="64" priority="37" operator="equal">
      <formula>1</formula>
    </cfRule>
  </conditionalFormatting>
  <conditionalFormatting sqref="S42:T42">
    <cfRule type="cellIs" dxfId="63" priority="36" operator="equal">
      <formula>4</formula>
    </cfRule>
  </conditionalFormatting>
  <conditionalFormatting sqref="S42:T42">
    <cfRule type="cellIs" dxfId="62" priority="35" operator="equal">
      <formula>3</formula>
    </cfRule>
  </conditionalFormatting>
  <conditionalFormatting sqref="S42:T42">
    <cfRule type="cellIs" dxfId="61" priority="34" operator="equal">
      <formula>2</formula>
    </cfRule>
  </conditionalFormatting>
  <conditionalFormatting sqref="S42:T42">
    <cfRule type="cellIs" dxfId="60" priority="33" operator="equal">
      <formula>1</formula>
    </cfRule>
  </conditionalFormatting>
  <conditionalFormatting sqref="S50:T50">
    <cfRule type="cellIs" dxfId="59" priority="32" operator="equal">
      <formula>4</formula>
    </cfRule>
  </conditionalFormatting>
  <conditionalFormatting sqref="S50:T50">
    <cfRule type="cellIs" dxfId="58" priority="31" operator="equal">
      <formula>3</formula>
    </cfRule>
  </conditionalFormatting>
  <conditionalFormatting sqref="S50:T50">
    <cfRule type="cellIs" dxfId="57" priority="30" operator="equal">
      <formula>2</formula>
    </cfRule>
  </conditionalFormatting>
  <conditionalFormatting sqref="S50:T50">
    <cfRule type="cellIs" dxfId="56" priority="29" operator="equal">
      <formula>1</formula>
    </cfRule>
  </conditionalFormatting>
  <conditionalFormatting sqref="S61:T62">
    <cfRule type="cellIs" dxfId="55" priority="28" operator="equal">
      <formula>4</formula>
    </cfRule>
  </conditionalFormatting>
  <conditionalFormatting sqref="S61:T62">
    <cfRule type="cellIs" dxfId="54" priority="27" operator="equal">
      <formula>3</formula>
    </cfRule>
  </conditionalFormatting>
  <conditionalFormatting sqref="S61:T62">
    <cfRule type="cellIs" dxfId="53" priority="26" operator="equal">
      <formula>2</formula>
    </cfRule>
  </conditionalFormatting>
  <conditionalFormatting sqref="S61:T62">
    <cfRule type="cellIs" dxfId="52" priority="25" operator="equal">
      <formula>1</formula>
    </cfRule>
  </conditionalFormatting>
  <conditionalFormatting sqref="S63:T64">
    <cfRule type="cellIs" dxfId="51" priority="24" operator="equal">
      <formula>4</formula>
    </cfRule>
  </conditionalFormatting>
  <conditionalFormatting sqref="S63:T64">
    <cfRule type="cellIs" dxfId="50" priority="23" operator="equal">
      <formula>3</formula>
    </cfRule>
  </conditionalFormatting>
  <conditionalFormatting sqref="S63:T64">
    <cfRule type="cellIs" dxfId="49" priority="22" operator="equal">
      <formula>2</formula>
    </cfRule>
  </conditionalFormatting>
  <conditionalFormatting sqref="S63:T64">
    <cfRule type="cellIs" dxfId="48" priority="21" operator="equal">
      <formula>1</formula>
    </cfRule>
  </conditionalFormatting>
  <conditionalFormatting sqref="S55:T55">
    <cfRule type="cellIs" dxfId="47" priority="20" operator="equal">
      <formula>4</formula>
    </cfRule>
  </conditionalFormatting>
  <conditionalFormatting sqref="S55:T55">
    <cfRule type="cellIs" dxfId="46" priority="19" operator="equal">
      <formula>3</formula>
    </cfRule>
  </conditionalFormatting>
  <conditionalFormatting sqref="S55:T55">
    <cfRule type="cellIs" dxfId="45" priority="18" operator="equal">
      <formula>2</formula>
    </cfRule>
  </conditionalFormatting>
  <conditionalFormatting sqref="S55:T55">
    <cfRule type="cellIs" dxfId="44" priority="17" operator="equal">
      <formula>1</formula>
    </cfRule>
  </conditionalFormatting>
  <conditionalFormatting sqref="S59:T60">
    <cfRule type="cellIs" dxfId="43" priority="16" operator="equal">
      <formula>4</formula>
    </cfRule>
  </conditionalFormatting>
  <conditionalFormatting sqref="S59:T60">
    <cfRule type="cellIs" dxfId="42" priority="15" operator="equal">
      <formula>3</formula>
    </cfRule>
  </conditionalFormatting>
  <conditionalFormatting sqref="S59:T60">
    <cfRule type="cellIs" dxfId="41" priority="14" operator="equal">
      <formula>2</formula>
    </cfRule>
  </conditionalFormatting>
  <conditionalFormatting sqref="S59:T60">
    <cfRule type="cellIs" dxfId="40" priority="13" operator="equal">
      <formula>1</formula>
    </cfRule>
  </conditionalFormatting>
  <conditionalFormatting sqref="AF60">
    <cfRule type="cellIs" dxfId="39" priority="9" operator="between">
      <formula>48</formula>
      <formula>64</formula>
    </cfRule>
    <cfRule type="cellIs" dxfId="38" priority="10" operator="between">
      <formula>32</formula>
      <formula>47</formula>
    </cfRule>
    <cfRule type="cellIs" dxfId="37" priority="11" operator="between">
      <formula>17</formula>
      <formula>31</formula>
    </cfRule>
    <cfRule type="cellIs" dxfId="36" priority="12" operator="between">
      <formula>1</formula>
      <formula>16</formula>
    </cfRule>
  </conditionalFormatting>
  <conditionalFormatting sqref="AF8">
    <cfRule type="cellIs" dxfId="35" priority="5" operator="between">
      <formula>48</formula>
      <formula>64</formula>
    </cfRule>
    <cfRule type="cellIs" dxfId="34" priority="6" operator="between">
      <formula>32</formula>
      <formula>47</formula>
    </cfRule>
    <cfRule type="cellIs" dxfId="33" priority="7" operator="between">
      <formula>17</formula>
      <formula>31</formula>
    </cfRule>
    <cfRule type="cellIs" dxfId="32" priority="8" operator="between">
      <formula>1</formula>
      <formula>16</formula>
    </cfRule>
  </conditionalFormatting>
  <conditionalFormatting sqref="AF59">
    <cfRule type="cellIs" dxfId="31" priority="1" operator="between">
      <formula>48</formula>
      <formula>64</formula>
    </cfRule>
    <cfRule type="cellIs" dxfId="30" priority="2" operator="between">
      <formula>32</formula>
      <formula>47</formula>
    </cfRule>
    <cfRule type="cellIs" dxfId="29" priority="3" operator="between">
      <formula>17</formula>
      <formula>31</formula>
    </cfRule>
    <cfRule type="cellIs" dxfId="28" priority="4" operator="between">
      <formula>1</formula>
      <formula>16</formula>
    </cfRule>
  </conditionalFormatting>
  <pageMargins left="0.7" right="0.7" top="0.78740157499999996" bottom="0.78740157499999996" header="0.3" footer="0.3"/>
  <pageSetup paperSize="9" orientation="portrait" r:id="rId1"/>
  <ignoredErrors>
    <ignoredError sqref="K3:K5 L54 L52 L47 L45 L29 K8:K51 K61:K71 K72:K81 K7 K52:K58 B3:B81 L81 P81:Q81 U81:V81 U3:U5 U8:U9 U17:U19 U23:U25 U29:V29 U43 U45:V47 U51:V54 U67:U73" calculatedColumn="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793B9AB8-E45C-4764-ADFC-6B71CD242534}">
          <x14:formula1>
            <xm:f>'Katalog zranitelností'!$C$2:$C$12</xm:f>
          </x14:formula1>
          <xm:sqref>F3:F80</xm:sqref>
        </x14:dataValidation>
        <x14:dataValidation type="list" allowBlank="1" showInputMessage="1" showErrorMessage="1" xr:uid="{F4AD7653-7055-4C6D-BDF7-D379E5B67C06}">
          <x14:formula1>
            <xm:f>'Katalog hrozeb'!$C$2:$C$17</xm:f>
          </x14:formula1>
          <xm:sqref>H3:H80</xm:sqref>
        </x14:dataValidation>
        <x14:dataValidation type="list" allowBlank="1" showInputMessage="1" showErrorMessage="1" xr:uid="{1F6DBF41-C7AB-435C-B702-87AF96633EA9}">
          <x14:formula1>
            <xm:f>'Katalog podpůrných aktiv'!$E$2:$E$34</xm:f>
          </x14:formula1>
          <xm:sqref>B3:B80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14"/>
  <sheetViews>
    <sheetView workbookViewId="0">
      <selection activeCell="C19" sqref="C19"/>
    </sheetView>
  </sheetViews>
  <sheetFormatPr defaultColWidth="11.42578125" defaultRowHeight="15" x14ac:dyDescent="0.25"/>
  <cols>
    <col min="2" max="2" width="31.5703125" customWidth="1"/>
    <col min="3" max="3" width="5.5703125" customWidth="1"/>
  </cols>
  <sheetData>
    <row r="2" spans="2:4" x14ac:dyDescent="0.25">
      <c r="B2" s="2" t="s">
        <v>17</v>
      </c>
      <c r="C2" s="2" t="s">
        <v>28</v>
      </c>
    </row>
    <row r="3" spans="2:4" x14ac:dyDescent="0.25">
      <c r="B3" s="1" t="s">
        <v>4</v>
      </c>
      <c r="C3" s="3">
        <v>1</v>
      </c>
      <c r="D3" s="7" t="s">
        <v>0</v>
      </c>
    </row>
    <row r="4" spans="2:4" x14ac:dyDescent="0.25">
      <c r="B4" s="1" t="s">
        <v>5</v>
      </c>
      <c r="C4" s="4">
        <v>2</v>
      </c>
      <c r="D4" s="8" t="s">
        <v>1</v>
      </c>
    </row>
    <row r="5" spans="2:4" x14ac:dyDescent="0.25">
      <c r="B5" s="1" t="s">
        <v>6</v>
      </c>
      <c r="C5" s="5">
        <v>3</v>
      </c>
      <c r="D5" s="9" t="s">
        <v>2</v>
      </c>
    </row>
    <row r="6" spans="2:4" x14ac:dyDescent="0.25">
      <c r="B6" s="1" t="s">
        <v>7</v>
      </c>
      <c r="C6" s="6">
        <v>4</v>
      </c>
      <c r="D6" s="10" t="s">
        <v>3</v>
      </c>
    </row>
    <row r="7" spans="2:4" x14ac:dyDescent="0.25">
      <c r="B7" s="1" t="s">
        <v>8</v>
      </c>
    </row>
    <row r="8" spans="2:4" x14ac:dyDescent="0.25">
      <c r="B8" s="11" t="s">
        <v>9</v>
      </c>
    </row>
    <row r="9" spans="2:4" x14ac:dyDescent="0.25">
      <c r="B9" s="11" t="s">
        <v>10</v>
      </c>
    </row>
    <row r="10" spans="2:4" x14ac:dyDescent="0.25">
      <c r="B10" s="1" t="s">
        <v>11</v>
      </c>
    </row>
    <row r="11" spans="2:4" x14ac:dyDescent="0.25">
      <c r="B11" s="1" t="s">
        <v>15</v>
      </c>
    </row>
    <row r="12" spans="2:4" x14ac:dyDescent="0.25">
      <c r="B12" s="1" t="s">
        <v>12</v>
      </c>
    </row>
    <row r="13" spans="2:4" x14ac:dyDescent="0.25">
      <c r="B13" s="1" t="s">
        <v>13</v>
      </c>
    </row>
    <row r="14" spans="2:4" x14ac:dyDescent="0.25">
      <c r="B14" s="11" t="s">
        <v>16</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3"/>
  <sheetViews>
    <sheetView zoomScale="80" zoomScaleNormal="80" workbookViewId="0">
      <selection activeCell="A2" sqref="A2:B2"/>
    </sheetView>
  </sheetViews>
  <sheetFormatPr defaultColWidth="8.5703125" defaultRowHeight="15" x14ac:dyDescent="0.25"/>
  <cols>
    <col min="1" max="2" width="8.5703125" style="18"/>
    <col min="3" max="3" width="8.7109375" style="18" customWidth="1"/>
    <col min="4" max="4" width="34.42578125" style="18" customWidth="1"/>
    <col min="5" max="5" width="34.28515625" style="18" customWidth="1"/>
    <col min="6" max="26" width="4.5703125" style="18" customWidth="1"/>
    <col min="27" max="27" width="5" style="18" customWidth="1"/>
    <col min="28" max="28" width="5.42578125" style="18" customWidth="1"/>
    <col min="29" max="16384" width="8.5703125" style="18"/>
  </cols>
  <sheetData>
    <row r="1" spans="1:28" x14ac:dyDescent="0.25">
      <c r="A1" s="272"/>
      <c r="B1" s="273"/>
      <c r="C1" s="270" t="s">
        <v>35</v>
      </c>
      <c r="D1" s="271"/>
      <c r="E1" s="271"/>
      <c r="F1" s="271"/>
      <c r="G1" s="271"/>
      <c r="H1" s="271"/>
      <c r="I1" s="271"/>
      <c r="J1" s="271"/>
      <c r="K1" s="271"/>
      <c r="L1" s="271"/>
      <c r="M1" s="271"/>
      <c r="N1" s="271"/>
      <c r="O1" s="274" t="s">
        <v>36</v>
      </c>
      <c r="P1" s="274"/>
      <c r="Q1" s="274"/>
      <c r="R1" s="274"/>
      <c r="S1" s="274"/>
      <c r="T1" s="274"/>
      <c r="U1" s="274"/>
      <c r="V1" s="274"/>
      <c r="W1" s="274"/>
      <c r="X1" s="271" t="s">
        <v>33</v>
      </c>
      <c r="Y1" s="271"/>
      <c r="Z1" s="271"/>
      <c r="AA1" s="274" t="s">
        <v>34</v>
      </c>
      <c r="AB1" s="274"/>
    </row>
    <row r="2" spans="1:28" ht="139.5" x14ac:dyDescent="0.25">
      <c r="A2" s="275" t="s">
        <v>76</v>
      </c>
      <c r="B2" s="276"/>
      <c r="C2" s="233" t="s">
        <v>35</v>
      </c>
      <c r="D2" s="234" t="s">
        <v>80</v>
      </c>
      <c r="E2" s="234" t="s">
        <v>79</v>
      </c>
      <c r="F2" s="235" t="s">
        <v>414</v>
      </c>
      <c r="G2" s="235" t="s">
        <v>18</v>
      </c>
      <c r="H2" s="235" t="s">
        <v>408</v>
      </c>
      <c r="I2" s="235" t="s">
        <v>409</v>
      </c>
      <c r="J2" s="235" t="s">
        <v>19</v>
      </c>
      <c r="K2" s="235" t="s">
        <v>20</v>
      </c>
      <c r="L2" s="235" t="s">
        <v>21</v>
      </c>
      <c r="M2" s="235" t="s">
        <v>22</v>
      </c>
      <c r="N2" s="235" t="s">
        <v>23</v>
      </c>
      <c r="O2" s="231" t="s">
        <v>86</v>
      </c>
      <c r="P2" s="231" t="s">
        <v>410</v>
      </c>
      <c r="Q2" s="231" t="s">
        <v>411</v>
      </c>
      <c r="R2" s="231" t="s">
        <v>412</v>
      </c>
      <c r="S2" s="232" t="s">
        <v>63</v>
      </c>
      <c r="T2" s="232" t="s">
        <v>87</v>
      </c>
      <c r="U2" s="232" t="s">
        <v>88</v>
      </c>
      <c r="V2" s="232" t="s">
        <v>89</v>
      </c>
      <c r="W2" s="231" t="s">
        <v>24</v>
      </c>
      <c r="X2" s="235" t="s">
        <v>25</v>
      </c>
      <c r="Y2" s="235" t="s">
        <v>26</v>
      </c>
      <c r="Z2" s="235" t="s">
        <v>27</v>
      </c>
      <c r="AA2" s="231" t="s">
        <v>37</v>
      </c>
      <c r="AB2" s="231" t="s">
        <v>38</v>
      </c>
    </row>
    <row r="3" spans="1:28" x14ac:dyDescent="0.25">
      <c r="A3" s="230">
        <v>0</v>
      </c>
      <c r="B3" s="279" t="s">
        <v>397</v>
      </c>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row>
    <row r="4" spans="1:28" ht="114.75" x14ac:dyDescent="0.25">
      <c r="A4" s="132">
        <v>1</v>
      </c>
      <c r="B4" s="133" t="s">
        <v>29</v>
      </c>
      <c r="C4" s="134">
        <v>0.96160000000000001</v>
      </c>
      <c r="D4" s="135" t="s">
        <v>395</v>
      </c>
      <c r="E4" s="135" t="s">
        <v>81</v>
      </c>
      <c r="F4" s="132">
        <v>1</v>
      </c>
      <c r="G4" s="132">
        <v>1</v>
      </c>
      <c r="H4" s="132">
        <v>1</v>
      </c>
      <c r="I4" s="132">
        <v>1</v>
      </c>
      <c r="J4" s="132">
        <v>1</v>
      </c>
      <c r="K4" s="132">
        <v>1</v>
      </c>
      <c r="L4" s="136">
        <v>2</v>
      </c>
      <c r="M4" s="136">
        <v>2</v>
      </c>
      <c r="N4" s="136">
        <v>2</v>
      </c>
      <c r="O4" s="277" t="s">
        <v>394</v>
      </c>
      <c r="P4" s="277"/>
      <c r="Q4" s="277"/>
      <c r="R4" s="277"/>
      <c r="S4" s="277"/>
      <c r="T4" s="277"/>
      <c r="U4" s="277"/>
      <c r="V4" s="277"/>
      <c r="W4" s="277"/>
      <c r="X4" s="277" t="s">
        <v>394</v>
      </c>
      <c r="Y4" s="277"/>
      <c r="Z4" s="277"/>
      <c r="AA4" s="277" t="s">
        <v>394</v>
      </c>
      <c r="AB4" s="277"/>
    </row>
    <row r="5" spans="1:28" ht="140.25" x14ac:dyDescent="0.25">
      <c r="A5" s="136">
        <v>2</v>
      </c>
      <c r="B5" s="137" t="s">
        <v>1</v>
      </c>
      <c r="C5" s="138">
        <v>0.99450000000000005</v>
      </c>
      <c r="D5" s="139" t="s">
        <v>85</v>
      </c>
      <c r="E5" s="139" t="s">
        <v>82</v>
      </c>
      <c r="F5" s="132">
        <v>1</v>
      </c>
      <c r="G5" s="132">
        <v>1</v>
      </c>
      <c r="H5" s="132">
        <v>1</v>
      </c>
      <c r="I5" s="136">
        <v>2</v>
      </c>
      <c r="J5" s="136">
        <v>2</v>
      </c>
      <c r="K5" s="140">
        <v>3</v>
      </c>
      <c r="L5" s="140">
        <v>3</v>
      </c>
      <c r="M5" s="140">
        <v>3</v>
      </c>
      <c r="N5" s="140">
        <v>3</v>
      </c>
      <c r="O5" s="277"/>
      <c r="P5" s="277"/>
      <c r="Q5" s="277"/>
      <c r="R5" s="277"/>
      <c r="S5" s="277"/>
      <c r="T5" s="277"/>
      <c r="U5" s="277"/>
      <c r="V5" s="277"/>
      <c r="W5" s="277"/>
      <c r="X5" s="277"/>
      <c r="Y5" s="277"/>
      <c r="Z5" s="277"/>
      <c r="AA5" s="277"/>
      <c r="AB5" s="277"/>
    </row>
    <row r="6" spans="1:28" ht="89.25" x14ac:dyDescent="0.25">
      <c r="A6" s="140">
        <v>3</v>
      </c>
      <c r="B6" s="141" t="s">
        <v>30</v>
      </c>
      <c r="C6" s="142">
        <v>0.999</v>
      </c>
      <c r="D6" s="143" t="s">
        <v>396</v>
      </c>
      <c r="E6" s="143" t="s">
        <v>83</v>
      </c>
      <c r="F6" s="132">
        <v>1</v>
      </c>
      <c r="G6" s="132">
        <v>1</v>
      </c>
      <c r="H6" s="140">
        <v>3</v>
      </c>
      <c r="I6" s="140">
        <v>3</v>
      </c>
      <c r="J6" s="140">
        <v>3</v>
      </c>
      <c r="K6" s="140">
        <v>3</v>
      </c>
      <c r="L6" s="144">
        <v>4</v>
      </c>
      <c r="M6" s="144">
        <v>4</v>
      </c>
      <c r="N6" s="144">
        <v>4</v>
      </c>
      <c r="O6" s="277"/>
      <c r="P6" s="277"/>
      <c r="Q6" s="277"/>
      <c r="R6" s="277"/>
      <c r="S6" s="277"/>
      <c r="T6" s="277"/>
      <c r="U6" s="277"/>
      <c r="V6" s="277"/>
      <c r="W6" s="277"/>
      <c r="X6" s="277"/>
      <c r="Y6" s="277"/>
      <c r="Z6" s="277"/>
      <c r="AA6" s="277"/>
      <c r="AB6" s="277"/>
    </row>
    <row r="7" spans="1:28" ht="63.75" x14ac:dyDescent="0.25">
      <c r="A7" s="145">
        <v>4</v>
      </c>
      <c r="B7" s="146" t="s">
        <v>31</v>
      </c>
      <c r="C7" s="147">
        <v>0.99990000000000001</v>
      </c>
      <c r="D7" s="148" t="s">
        <v>554</v>
      </c>
      <c r="E7" s="148" t="s">
        <v>84</v>
      </c>
      <c r="F7" s="149" t="s">
        <v>77</v>
      </c>
      <c r="G7" s="278" t="s">
        <v>78</v>
      </c>
      <c r="H7" s="278"/>
      <c r="I7" s="278"/>
      <c r="J7" s="278"/>
      <c r="K7" s="278"/>
      <c r="L7" s="278"/>
      <c r="M7" s="278"/>
      <c r="N7" s="278"/>
      <c r="O7" s="277"/>
      <c r="P7" s="277"/>
      <c r="Q7" s="277"/>
      <c r="R7" s="277"/>
      <c r="S7" s="277"/>
      <c r="T7" s="277"/>
      <c r="U7" s="277"/>
      <c r="V7" s="277"/>
      <c r="W7" s="277"/>
      <c r="X7" s="277"/>
      <c r="Y7" s="277"/>
      <c r="Z7" s="277"/>
      <c r="AA7" s="277"/>
      <c r="AB7" s="277"/>
    </row>
    <row r="9" spans="1:28" x14ac:dyDescent="0.25">
      <c r="C9" s="280" t="s">
        <v>456</v>
      </c>
      <c r="D9" s="280"/>
      <c r="E9" s="280"/>
    </row>
    <row r="10" spans="1:28" ht="51" x14ac:dyDescent="0.25">
      <c r="C10" s="150">
        <v>1</v>
      </c>
      <c r="D10" s="135" t="s">
        <v>29</v>
      </c>
      <c r="E10" s="135" t="s">
        <v>459</v>
      </c>
    </row>
    <row r="11" spans="1:28" ht="51" x14ac:dyDescent="0.25">
      <c r="C11" s="151">
        <v>2</v>
      </c>
      <c r="D11" s="139" t="s">
        <v>1</v>
      </c>
      <c r="E11" s="139" t="s">
        <v>712</v>
      </c>
    </row>
    <row r="12" spans="1:28" ht="51" x14ac:dyDescent="0.25">
      <c r="C12" s="152">
        <v>3</v>
      </c>
      <c r="D12" s="143" t="s">
        <v>30</v>
      </c>
      <c r="E12" s="143" t="s">
        <v>460</v>
      </c>
    </row>
    <row r="13" spans="1:28" ht="38.25" x14ac:dyDescent="0.25">
      <c r="C13" s="153">
        <v>4</v>
      </c>
      <c r="D13" s="148" t="s">
        <v>31</v>
      </c>
      <c r="E13" s="148" t="s">
        <v>461</v>
      </c>
    </row>
    <row r="14" spans="1:28" x14ac:dyDescent="0.25">
      <c r="C14" s="23"/>
      <c r="D14" s="23"/>
      <c r="E14" s="23"/>
    </row>
    <row r="15" spans="1:28" x14ac:dyDescent="0.25">
      <c r="C15" s="280" t="s">
        <v>457</v>
      </c>
      <c r="D15" s="280"/>
      <c r="E15" s="280"/>
    </row>
    <row r="16" spans="1:28" ht="76.5" x14ac:dyDescent="0.25">
      <c r="C16" s="150">
        <v>1</v>
      </c>
      <c r="D16" s="135" t="s">
        <v>29</v>
      </c>
      <c r="E16" s="135" t="s">
        <v>462</v>
      </c>
    </row>
    <row r="17" spans="3:27" ht="127.5" x14ac:dyDescent="0.2">
      <c r="C17" s="151">
        <v>2</v>
      </c>
      <c r="D17" s="139" t="s">
        <v>1</v>
      </c>
      <c r="E17" s="139" t="s">
        <v>463</v>
      </c>
      <c r="AA17" s="29"/>
    </row>
    <row r="18" spans="3:27" ht="89.25" x14ac:dyDescent="0.2">
      <c r="C18" s="152">
        <v>3</v>
      </c>
      <c r="D18" s="143" t="s">
        <v>30</v>
      </c>
      <c r="E18" s="143" t="s">
        <v>464</v>
      </c>
      <c r="AA18" s="29"/>
    </row>
    <row r="19" spans="3:27" ht="102" x14ac:dyDescent="0.2">
      <c r="C19" s="153">
        <v>4</v>
      </c>
      <c r="D19" s="148" t="s">
        <v>31</v>
      </c>
      <c r="E19" s="148" t="s">
        <v>465</v>
      </c>
      <c r="AA19" s="29"/>
    </row>
    <row r="20" spans="3:27" x14ac:dyDescent="0.2">
      <c r="C20" s="23"/>
      <c r="D20" s="23"/>
      <c r="E20" s="23"/>
      <c r="AA20" s="29"/>
    </row>
    <row r="21" spans="3:27" ht="14.45" customHeight="1" x14ac:dyDescent="0.25">
      <c r="C21" s="281" t="s">
        <v>458</v>
      </c>
      <c r="D21" s="281"/>
      <c r="E21" s="281"/>
      <c r="F21" s="281" t="s">
        <v>664</v>
      </c>
      <c r="G21" s="281"/>
      <c r="H21" s="281"/>
      <c r="I21" s="281"/>
      <c r="J21" s="281"/>
      <c r="K21" s="281"/>
      <c r="L21" s="281"/>
      <c r="M21" s="281"/>
      <c r="N21" s="281"/>
    </row>
    <row r="22" spans="3:27" ht="50.1" customHeight="1" x14ac:dyDescent="0.25">
      <c r="C22" s="236" t="s">
        <v>466</v>
      </c>
      <c r="D22" s="237" t="s">
        <v>29</v>
      </c>
      <c r="E22" s="237" t="s">
        <v>470</v>
      </c>
      <c r="F22" s="282" t="s">
        <v>660</v>
      </c>
      <c r="G22" s="282"/>
      <c r="H22" s="282"/>
      <c r="I22" s="282"/>
      <c r="J22" s="282"/>
      <c r="K22" s="282"/>
      <c r="L22" s="282"/>
      <c r="M22" s="282"/>
      <c r="N22" s="282"/>
    </row>
    <row r="23" spans="3:27" ht="117" customHeight="1" x14ac:dyDescent="0.25">
      <c r="C23" s="154" t="s">
        <v>467</v>
      </c>
      <c r="D23" s="139" t="s">
        <v>1</v>
      </c>
      <c r="E23" s="139" t="s">
        <v>471</v>
      </c>
      <c r="F23" s="283" t="s">
        <v>661</v>
      </c>
      <c r="G23" s="283"/>
      <c r="H23" s="283"/>
      <c r="I23" s="283"/>
      <c r="J23" s="283"/>
      <c r="K23" s="283"/>
      <c r="L23" s="283"/>
      <c r="M23" s="283"/>
      <c r="N23" s="283"/>
    </row>
    <row r="24" spans="3:27" ht="105.95" customHeight="1" x14ac:dyDescent="0.25">
      <c r="C24" s="155" t="s">
        <v>468</v>
      </c>
      <c r="D24" s="143" t="s">
        <v>30</v>
      </c>
      <c r="E24" s="143" t="s">
        <v>472</v>
      </c>
      <c r="F24" s="284" t="s">
        <v>662</v>
      </c>
      <c r="G24" s="284"/>
      <c r="H24" s="284"/>
      <c r="I24" s="284"/>
      <c r="J24" s="284"/>
      <c r="K24" s="284"/>
      <c r="L24" s="284"/>
      <c r="M24" s="284"/>
      <c r="N24" s="284"/>
    </row>
    <row r="25" spans="3:27" ht="128.44999999999999" customHeight="1" x14ac:dyDescent="0.25">
      <c r="C25" s="156" t="s">
        <v>469</v>
      </c>
      <c r="D25" s="148" t="s">
        <v>31</v>
      </c>
      <c r="E25" s="148" t="s">
        <v>473</v>
      </c>
      <c r="F25" s="285" t="s">
        <v>663</v>
      </c>
      <c r="G25" s="285"/>
      <c r="H25" s="285"/>
      <c r="I25" s="285"/>
      <c r="J25" s="285"/>
      <c r="K25" s="285"/>
      <c r="L25" s="285"/>
      <c r="M25" s="285"/>
      <c r="N25" s="285"/>
    </row>
    <row r="27" spans="3:27" ht="15.75" customHeight="1" x14ac:dyDescent="0.25">
      <c r="C27" s="280" t="s">
        <v>691</v>
      </c>
      <c r="D27" s="280"/>
      <c r="E27" s="280"/>
    </row>
    <row r="28" spans="3:27" ht="38.25" x14ac:dyDescent="0.25">
      <c r="C28" s="150">
        <v>1</v>
      </c>
      <c r="D28" s="135" t="s">
        <v>29</v>
      </c>
      <c r="E28" s="135" t="s">
        <v>687</v>
      </c>
    </row>
    <row r="29" spans="3:27" ht="39" customHeight="1" x14ac:dyDescent="0.25">
      <c r="C29" s="151">
        <v>2</v>
      </c>
      <c r="D29" s="139" t="s">
        <v>1</v>
      </c>
      <c r="E29" s="139" t="s">
        <v>688</v>
      </c>
    </row>
    <row r="30" spans="3:27" ht="51" x14ac:dyDescent="0.25">
      <c r="C30" s="152">
        <v>3</v>
      </c>
      <c r="D30" s="143" t="s">
        <v>30</v>
      </c>
      <c r="E30" s="143" t="s">
        <v>689</v>
      </c>
    </row>
    <row r="31" spans="3:27" ht="51" x14ac:dyDescent="0.25">
      <c r="C31" s="153">
        <v>4</v>
      </c>
      <c r="D31" s="148" t="s">
        <v>31</v>
      </c>
      <c r="E31" s="148" t="s">
        <v>690</v>
      </c>
    </row>
    <row r="33" spans="3:5" x14ac:dyDescent="0.25">
      <c r="C33" s="157"/>
      <c r="D33" s="158" t="s">
        <v>714</v>
      </c>
      <c r="E33" s="158"/>
    </row>
  </sheetData>
  <sheetProtection algorithmName="SHA-512" hashValue="uo31ChHfP4fexT5ZjACDgGdiHte2BA6XdakWUt21cpNwSvetwEryZmJg1Y+8h90wQ0+tfZR7kyKGWmFqLVpp3Q==" saltValue="NVLGbF6JG8n4rvl/BYngdw==" spinCount="100000" sheet="1" objects="1" scenarios="1" selectLockedCells="1" selectUnlockedCells="1"/>
  <mergeCells count="20">
    <mergeCell ref="A2:B2"/>
    <mergeCell ref="AA4:AB7"/>
    <mergeCell ref="G7:N7"/>
    <mergeCell ref="B3:AB3"/>
    <mergeCell ref="C27:E27"/>
    <mergeCell ref="C9:E9"/>
    <mergeCell ref="C15:E15"/>
    <mergeCell ref="C21:E21"/>
    <mergeCell ref="F22:N22"/>
    <mergeCell ref="F23:N23"/>
    <mergeCell ref="F24:N24"/>
    <mergeCell ref="F25:N25"/>
    <mergeCell ref="X4:Z7"/>
    <mergeCell ref="O4:W7"/>
    <mergeCell ref="F21:N21"/>
    <mergeCell ref="C1:N1"/>
    <mergeCell ref="A1:B1"/>
    <mergeCell ref="O1:W1"/>
    <mergeCell ref="X1:Z1"/>
    <mergeCell ref="AA1:AB1"/>
  </mergeCells>
  <pageMargins left="0.7" right="0.7" top="0.78740157499999996" bottom="0.78740157499999996" header="0.3" footer="0.3"/>
  <pageSetup paperSize="9" orientation="portrait" horizontalDpi="300" verticalDpi="300" r:id="rId1"/>
  <ignoredErrors>
    <ignoredError sqref="C22"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75"/>
  <sheetViews>
    <sheetView topLeftCell="B1" zoomScale="80" zoomScaleNormal="80" workbookViewId="0">
      <selection activeCell="B1" sqref="B1:Q1"/>
    </sheetView>
  </sheetViews>
  <sheetFormatPr defaultColWidth="12.5703125" defaultRowHeight="15" customHeight="1" x14ac:dyDescent="0.2"/>
  <cols>
    <col min="1" max="1" width="2.5703125" style="12" hidden="1" customWidth="1"/>
    <col min="2" max="2" width="1.5703125" style="12" bestFit="1" customWidth="1"/>
    <col min="3" max="3" width="6.42578125" style="12" bestFit="1" customWidth="1"/>
    <col min="4" max="5" width="25.85546875" style="12" customWidth="1"/>
    <col min="6" max="6" width="22.5703125" style="12" bestFit="1" customWidth="1"/>
    <col min="7" max="10" width="24.42578125" style="12" bestFit="1" customWidth="1"/>
    <col min="11" max="11" width="25.5703125" style="12" bestFit="1" customWidth="1"/>
    <col min="12" max="12" width="24.42578125" style="12" bestFit="1" customWidth="1"/>
    <col min="13" max="13" width="34.5703125" style="12" bestFit="1" customWidth="1"/>
    <col min="14" max="14" width="20.85546875" style="12" customWidth="1"/>
    <col min="15" max="15" width="24.42578125" style="12" bestFit="1" customWidth="1"/>
    <col min="16" max="16" width="24.5703125" style="12" customWidth="1"/>
    <col min="17" max="17" width="24.42578125" style="12" bestFit="1" customWidth="1"/>
    <col min="18" max="18" width="8.42578125" style="12" customWidth="1"/>
    <col min="19" max="26" width="7.5703125" style="12" customWidth="1"/>
    <col min="27" max="16384" width="12.5703125" style="12"/>
  </cols>
  <sheetData>
    <row r="1" spans="1:26" ht="38.25" customHeight="1" x14ac:dyDescent="0.2">
      <c r="A1" s="58"/>
      <c r="B1" s="286" t="s">
        <v>62</v>
      </c>
      <c r="C1" s="286"/>
      <c r="D1" s="228" t="s">
        <v>166</v>
      </c>
      <c r="E1" s="228" t="s">
        <v>167</v>
      </c>
      <c r="F1" s="228" t="s">
        <v>59</v>
      </c>
      <c r="G1" s="229" t="s">
        <v>53</v>
      </c>
      <c r="H1" s="229" t="s">
        <v>54</v>
      </c>
      <c r="I1" s="229" t="s">
        <v>51</v>
      </c>
      <c r="J1" s="229" t="s">
        <v>58</v>
      </c>
      <c r="K1" s="229" t="s">
        <v>637</v>
      </c>
      <c r="L1" s="229" t="s">
        <v>55</v>
      </c>
      <c r="M1" s="229" t="s">
        <v>57</v>
      </c>
      <c r="N1" s="229" t="s">
        <v>50</v>
      </c>
      <c r="O1" s="229" t="s">
        <v>52</v>
      </c>
      <c r="P1" s="229" t="s">
        <v>56</v>
      </c>
      <c r="Q1" s="229" t="s">
        <v>49</v>
      </c>
      <c r="S1" s="13"/>
      <c r="T1" s="13"/>
      <c r="U1" s="13"/>
      <c r="V1" s="14"/>
      <c r="W1" s="14"/>
      <c r="X1" s="14"/>
      <c r="Y1" s="14"/>
      <c r="Z1" s="14"/>
    </row>
    <row r="2" spans="1:26" ht="118.5" customHeight="1" x14ac:dyDescent="0.2">
      <c r="A2" s="287"/>
      <c r="B2" s="223">
        <v>1</v>
      </c>
      <c r="C2" s="224" t="s">
        <v>29</v>
      </c>
      <c r="D2" s="225" t="s">
        <v>505</v>
      </c>
      <c r="E2" s="226" t="s">
        <v>14</v>
      </c>
      <c r="F2" s="226" t="s">
        <v>14</v>
      </c>
      <c r="G2" s="226" t="s">
        <v>14</v>
      </c>
      <c r="H2" s="226" t="s">
        <v>14</v>
      </c>
      <c r="I2" s="226" t="s">
        <v>14</v>
      </c>
      <c r="J2" s="225" t="s">
        <v>520</v>
      </c>
      <c r="K2" s="225" t="s">
        <v>678</v>
      </c>
      <c r="L2" s="225" t="s">
        <v>527</v>
      </c>
      <c r="M2" s="227" t="s">
        <v>638</v>
      </c>
      <c r="N2" s="226" t="s">
        <v>14</v>
      </c>
      <c r="O2" s="225" t="s">
        <v>534</v>
      </c>
      <c r="P2" s="225" t="s">
        <v>538</v>
      </c>
      <c r="Q2" s="226" t="s">
        <v>14</v>
      </c>
      <c r="S2" s="15"/>
      <c r="T2" s="15"/>
      <c r="U2" s="15"/>
    </row>
    <row r="3" spans="1:26" ht="106.5" customHeight="1" x14ac:dyDescent="0.2">
      <c r="A3" s="288"/>
      <c r="B3" s="47">
        <v>2</v>
      </c>
      <c r="C3" s="48" t="s">
        <v>1</v>
      </c>
      <c r="D3" s="45" t="s">
        <v>506</v>
      </c>
      <c r="E3" s="45" t="s">
        <v>509</v>
      </c>
      <c r="F3" s="45" t="s">
        <v>544</v>
      </c>
      <c r="G3" s="45" t="s">
        <v>512</v>
      </c>
      <c r="H3" s="45" t="s">
        <v>515</v>
      </c>
      <c r="I3" s="45" t="s">
        <v>517</v>
      </c>
      <c r="J3" s="45" t="s">
        <v>521</v>
      </c>
      <c r="K3" s="49" t="s">
        <v>526</v>
      </c>
      <c r="L3" s="50" t="s">
        <v>528</v>
      </c>
      <c r="M3" s="46" t="s">
        <v>549</v>
      </c>
      <c r="N3" s="45" t="s">
        <v>531</v>
      </c>
      <c r="O3" s="49" t="s">
        <v>536</v>
      </c>
      <c r="P3" s="49" t="s">
        <v>539</v>
      </c>
      <c r="Q3" s="45" t="s">
        <v>541</v>
      </c>
      <c r="S3" s="15"/>
      <c r="T3" s="15"/>
      <c r="U3" s="15"/>
    </row>
    <row r="4" spans="1:26" ht="116.25" customHeight="1" x14ac:dyDescent="0.2">
      <c r="A4" s="288"/>
      <c r="B4" s="51">
        <v>3</v>
      </c>
      <c r="C4" s="52" t="s">
        <v>30</v>
      </c>
      <c r="D4" s="45" t="s">
        <v>507</v>
      </c>
      <c r="E4" s="45" t="s">
        <v>510</v>
      </c>
      <c r="F4" s="45" t="s">
        <v>545</v>
      </c>
      <c r="G4" s="45" t="s">
        <v>513</v>
      </c>
      <c r="H4" s="45" t="s">
        <v>516</v>
      </c>
      <c r="I4" s="50" t="s">
        <v>518</v>
      </c>
      <c r="J4" s="45" t="s">
        <v>522</v>
      </c>
      <c r="K4" s="50" t="s">
        <v>548</v>
      </c>
      <c r="L4" s="50" t="s">
        <v>529</v>
      </c>
      <c r="M4" s="45" t="s">
        <v>550</v>
      </c>
      <c r="N4" s="45" t="s">
        <v>532</v>
      </c>
      <c r="O4" s="49" t="s">
        <v>535</v>
      </c>
      <c r="P4" s="49" t="s">
        <v>639</v>
      </c>
      <c r="Q4" s="45" t="s">
        <v>542</v>
      </c>
      <c r="S4" s="15"/>
      <c r="T4" s="15"/>
      <c r="U4" s="15"/>
    </row>
    <row r="5" spans="1:26" ht="120.75" customHeight="1" x14ac:dyDescent="0.2">
      <c r="A5" s="288"/>
      <c r="B5" s="53">
        <v>4</v>
      </c>
      <c r="C5" s="54" t="s">
        <v>31</v>
      </c>
      <c r="D5" s="45" t="s">
        <v>508</v>
      </c>
      <c r="E5" s="45" t="s">
        <v>511</v>
      </c>
      <c r="F5" s="45" t="s">
        <v>546</v>
      </c>
      <c r="G5" s="45" t="s">
        <v>514</v>
      </c>
      <c r="H5" s="45" t="s">
        <v>504</v>
      </c>
      <c r="I5" s="50" t="s">
        <v>519</v>
      </c>
      <c r="J5" s="45" t="s">
        <v>523</v>
      </c>
      <c r="K5" s="50" t="s">
        <v>547</v>
      </c>
      <c r="L5" s="50" t="s">
        <v>530</v>
      </c>
      <c r="M5" s="45" t="s">
        <v>709</v>
      </c>
      <c r="N5" s="50" t="s">
        <v>533</v>
      </c>
      <c r="O5" s="49" t="s">
        <v>537</v>
      </c>
      <c r="P5" s="49" t="s">
        <v>540</v>
      </c>
      <c r="Q5" s="45" t="s">
        <v>543</v>
      </c>
      <c r="S5" s="15"/>
      <c r="T5" s="15"/>
      <c r="U5" s="15"/>
    </row>
    <row r="6" spans="1:26" ht="114" customHeight="1" x14ac:dyDescent="0.2">
      <c r="A6" s="289" t="s">
        <v>495</v>
      </c>
      <c r="B6" s="289"/>
      <c r="C6" s="289"/>
      <c r="D6" s="55" t="s">
        <v>640</v>
      </c>
      <c r="E6" s="55" t="s">
        <v>679</v>
      </c>
      <c r="F6" s="55" t="s">
        <v>641</v>
      </c>
      <c r="G6" s="55" t="s">
        <v>642</v>
      </c>
      <c r="H6" s="56" t="s">
        <v>643</v>
      </c>
      <c r="I6" s="55" t="s">
        <v>644</v>
      </c>
      <c r="J6" s="55" t="s">
        <v>677</v>
      </c>
      <c r="K6" s="56" t="s">
        <v>645</v>
      </c>
      <c r="L6" s="56" t="s">
        <v>646</v>
      </c>
      <c r="M6" s="56" t="s">
        <v>647</v>
      </c>
      <c r="N6" s="56" t="s">
        <v>648</v>
      </c>
      <c r="O6" s="56" t="s">
        <v>713</v>
      </c>
      <c r="P6" s="56" t="s">
        <v>649</v>
      </c>
      <c r="Q6" s="56" t="s">
        <v>650</v>
      </c>
    </row>
    <row r="7" spans="1:26" ht="136.5" customHeight="1" x14ac:dyDescent="0.2">
      <c r="A7" s="57"/>
      <c r="B7" s="289" t="s">
        <v>651</v>
      </c>
      <c r="C7" s="289"/>
      <c r="D7" s="55" t="s">
        <v>652</v>
      </c>
      <c r="E7" s="55" t="s">
        <v>653</v>
      </c>
      <c r="F7" s="55" t="s">
        <v>654</v>
      </c>
      <c r="G7" s="55" t="s">
        <v>655</v>
      </c>
      <c r="H7" s="56" t="s">
        <v>496</v>
      </c>
      <c r="I7" s="55" t="s">
        <v>656</v>
      </c>
      <c r="J7" s="55" t="s">
        <v>657</v>
      </c>
      <c r="K7" s="56" t="s">
        <v>497</v>
      </c>
      <c r="L7" s="56" t="s">
        <v>680</v>
      </c>
      <c r="M7" s="56" t="s">
        <v>674</v>
      </c>
      <c r="N7" s="56" t="s">
        <v>658</v>
      </c>
      <c r="O7" s="56" t="s">
        <v>659</v>
      </c>
      <c r="P7" s="56" t="s">
        <v>675</v>
      </c>
      <c r="Q7" s="56" t="s">
        <v>681</v>
      </c>
    </row>
    <row r="8" spans="1:26" ht="12.75" customHeight="1" x14ac:dyDescent="0.2">
      <c r="A8" s="16"/>
      <c r="B8" s="36" t="s">
        <v>682</v>
      </c>
    </row>
    <row r="9" spans="1:26" ht="12.75" customHeight="1" x14ac:dyDescent="0.2">
      <c r="A9" s="16"/>
    </row>
    <row r="10" spans="1:26" ht="12.75" customHeight="1" x14ac:dyDescent="0.2">
      <c r="A10" s="16"/>
    </row>
    <row r="11" spans="1:26" ht="12.75" customHeight="1" x14ac:dyDescent="0.2">
      <c r="A11" s="16"/>
    </row>
    <row r="12" spans="1:26" ht="12.75" customHeight="1" x14ac:dyDescent="0.2">
      <c r="A12" s="16"/>
    </row>
    <row r="13" spans="1:26" ht="12.75" customHeight="1" x14ac:dyDescent="0.2">
      <c r="A13" s="16"/>
    </row>
    <row r="14" spans="1:26" ht="12.75" customHeight="1" x14ac:dyDescent="0.2">
      <c r="A14" s="16"/>
    </row>
    <row r="15" spans="1:26" ht="12.75" customHeight="1" x14ac:dyDescent="0.2">
      <c r="A15" s="16"/>
    </row>
    <row r="16" spans="1:26" ht="12.75" customHeight="1" x14ac:dyDescent="0.2">
      <c r="A16" s="16"/>
    </row>
    <row r="17" spans="1:1" ht="12.75" customHeight="1" x14ac:dyDescent="0.2">
      <c r="A17" s="16"/>
    </row>
    <row r="18" spans="1:1" ht="12.75" customHeight="1" x14ac:dyDescent="0.2">
      <c r="A18" s="16"/>
    </row>
    <row r="19" spans="1:1" ht="12.75" customHeight="1" x14ac:dyDescent="0.2">
      <c r="A19" s="16"/>
    </row>
    <row r="20" spans="1:1" ht="12.75" customHeight="1" x14ac:dyDescent="0.2">
      <c r="A20" s="16"/>
    </row>
    <row r="21" spans="1:1" ht="12.75" customHeight="1" x14ac:dyDescent="0.2">
      <c r="A21" s="16"/>
    </row>
    <row r="22" spans="1:1" ht="12.75" customHeight="1" x14ac:dyDescent="0.2">
      <c r="A22" s="16"/>
    </row>
    <row r="23" spans="1:1" ht="12.75" customHeight="1" x14ac:dyDescent="0.2">
      <c r="A23" s="16"/>
    </row>
    <row r="24" spans="1:1" ht="12.75" customHeight="1" x14ac:dyDescent="0.2">
      <c r="A24" s="16"/>
    </row>
    <row r="25" spans="1:1" ht="12.75" customHeight="1" x14ac:dyDescent="0.2">
      <c r="A25" s="16"/>
    </row>
    <row r="26" spans="1:1" ht="12.75" customHeight="1" x14ac:dyDescent="0.2">
      <c r="A26" s="16"/>
    </row>
    <row r="27" spans="1:1" ht="12.75" customHeight="1" x14ac:dyDescent="0.2">
      <c r="A27" s="16"/>
    </row>
    <row r="28" spans="1:1" ht="12.75" customHeight="1" x14ac:dyDescent="0.2">
      <c r="A28" s="16"/>
    </row>
    <row r="29" spans="1:1" ht="12.75" customHeight="1" x14ac:dyDescent="0.2">
      <c r="A29" s="16"/>
    </row>
    <row r="30" spans="1:1" ht="12.75" customHeight="1" x14ac:dyDescent="0.2">
      <c r="A30" s="16"/>
    </row>
    <row r="31" spans="1:1" ht="12.75" customHeight="1" x14ac:dyDescent="0.2">
      <c r="A31" s="16"/>
    </row>
    <row r="32" spans="1:1" ht="12.75" customHeight="1" x14ac:dyDescent="0.2">
      <c r="A32" s="16"/>
    </row>
    <row r="33" spans="1:1" ht="12.75" customHeight="1" x14ac:dyDescent="0.2">
      <c r="A33" s="16"/>
    </row>
    <row r="34" spans="1:1" ht="12.75" customHeight="1" x14ac:dyDescent="0.2">
      <c r="A34" s="16"/>
    </row>
    <row r="35" spans="1:1" ht="12.75" customHeight="1" x14ac:dyDescent="0.2">
      <c r="A35" s="16"/>
    </row>
    <row r="36" spans="1:1" ht="12.75" customHeight="1" x14ac:dyDescent="0.2">
      <c r="A36" s="16"/>
    </row>
    <row r="37" spans="1:1" ht="12.75" customHeight="1" x14ac:dyDescent="0.2">
      <c r="A37" s="16"/>
    </row>
    <row r="38" spans="1:1" ht="12.75" customHeight="1" x14ac:dyDescent="0.2">
      <c r="A38" s="16"/>
    </row>
    <row r="39" spans="1:1" ht="12.75" customHeight="1" x14ac:dyDescent="0.2">
      <c r="A39" s="16"/>
    </row>
    <row r="40" spans="1:1" ht="12.75" customHeight="1" x14ac:dyDescent="0.2">
      <c r="A40" s="16"/>
    </row>
    <row r="41" spans="1:1" ht="12.75" customHeight="1" x14ac:dyDescent="0.2">
      <c r="A41" s="16"/>
    </row>
    <row r="42" spans="1:1" ht="12.75" customHeight="1" x14ac:dyDescent="0.2">
      <c r="A42" s="16"/>
    </row>
    <row r="43" spans="1:1" ht="12.75" customHeight="1" x14ac:dyDescent="0.2">
      <c r="A43" s="16"/>
    </row>
    <row r="44" spans="1:1" ht="12.75" customHeight="1" x14ac:dyDescent="0.2">
      <c r="A44" s="16"/>
    </row>
    <row r="45" spans="1:1" ht="12.75" customHeight="1" x14ac:dyDescent="0.2">
      <c r="A45" s="16"/>
    </row>
    <row r="46" spans="1:1" ht="12.75" customHeight="1" x14ac:dyDescent="0.2">
      <c r="A46" s="16"/>
    </row>
    <row r="47" spans="1:1" ht="12.75" customHeight="1" x14ac:dyDescent="0.2">
      <c r="A47" s="16"/>
    </row>
    <row r="48" spans="1:1" ht="12.75" customHeight="1" x14ac:dyDescent="0.2">
      <c r="A48" s="16"/>
    </row>
    <row r="49" spans="1:1" ht="12.75" customHeight="1" x14ac:dyDescent="0.2">
      <c r="A49" s="16"/>
    </row>
    <row r="50" spans="1:1" ht="12.75" customHeight="1" x14ac:dyDescent="0.2">
      <c r="A50" s="16"/>
    </row>
    <row r="51" spans="1:1" ht="12.75" customHeight="1" x14ac:dyDescent="0.2">
      <c r="A51" s="16"/>
    </row>
    <row r="52" spans="1:1" ht="12.75" customHeight="1" x14ac:dyDescent="0.2">
      <c r="A52" s="16"/>
    </row>
    <row r="53" spans="1:1" ht="12.75" customHeight="1" x14ac:dyDescent="0.2">
      <c r="A53" s="16"/>
    </row>
    <row r="54" spans="1:1" ht="12.75" customHeight="1" x14ac:dyDescent="0.2">
      <c r="A54" s="16"/>
    </row>
    <row r="55" spans="1:1" ht="12.75" customHeight="1" x14ac:dyDescent="0.2">
      <c r="A55" s="16"/>
    </row>
    <row r="56" spans="1:1" ht="12.75" customHeight="1" x14ac:dyDescent="0.2">
      <c r="A56" s="16"/>
    </row>
    <row r="57" spans="1:1" ht="12.75" customHeight="1" x14ac:dyDescent="0.2">
      <c r="A57" s="16"/>
    </row>
    <row r="58" spans="1:1" ht="12.75" customHeight="1" x14ac:dyDescent="0.2">
      <c r="A58" s="16"/>
    </row>
    <row r="59" spans="1:1" ht="12.75" customHeight="1" x14ac:dyDescent="0.2">
      <c r="A59" s="16"/>
    </row>
    <row r="60" spans="1:1" ht="12.75" customHeight="1" x14ac:dyDescent="0.2">
      <c r="A60" s="16"/>
    </row>
    <row r="61" spans="1:1" ht="12.75" customHeight="1" x14ac:dyDescent="0.2">
      <c r="A61" s="16"/>
    </row>
    <row r="62" spans="1:1" ht="12.75" customHeight="1" x14ac:dyDescent="0.2">
      <c r="A62" s="16"/>
    </row>
    <row r="63" spans="1:1" ht="12.75" customHeight="1" x14ac:dyDescent="0.2">
      <c r="A63" s="16"/>
    </row>
    <row r="64" spans="1:1" ht="12.75" customHeight="1" x14ac:dyDescent="0.2">
      <c r="A64" s="16"/>
    </row>
    <row r="65" spans="1:1" ht="12.75" customHeight="1" x14ac:dyDescent="0.2">
      <c r="A65" s="16"/>
    </row>
    <row r="66" spans="1:1" ht="12.75" customHeight="1" x14ac:dyDescent="0.2">
      <c r="A66" s="16"/>
    </row>
    <row r="67" spans="1:1" ht="12.75" customHeight="1" x14ac:dyDescent="0.2">
      <c r="A67" s="16"/>
    </row>
    <row r="68" spans="1:1" ht="12.75" customHeight="1" x14ac:dyDescent="0.2">
      <c r="A68" s="16"/>
    </row>
    <row r="69" spans="1:1" ht="12.75" customHeight="1" x14ac:dyDescent="0.2">
      <c r="A69" s="16"/>
    </row>
    <row r="70" spans="1:1" ht="12.75" customHeight="1" x14ac:dyDescent="0.2">
      <c r="A70" s="16"/>
    </row>
    <row r="71" spans="1:1" ht="12.75" customHeight="1" x14ac:dyDescent="0.2">
      <c r="A71" s="16"/>
    </row>
    <row r="72" spans="1:1" ht="12.75" customHeight="1" x14ac:dyDescent="0.2">
      <c r="A72" s="16"/>
    </row>
    <row r="73" spans="1:1" ht="12.75" customHeight="1" x14ac:dyDescent="0.2">
      <c r="A73" s="16"/>
    </row>
    <row r="74" spans="1:1" ht="12.75" customHeight="1" x14ac:dyDescent="0.2">
      <c r="A74" s="16"/>
    </row>
    <row r="75" spans="1:1" ht="12.75" customHeight="1" x14ac:dyDescent="0.2">
      <c r="A75" s="16"/>
    </row>
    <row r="76" spans="1:1" ht="12.75" customHeight="1" x14ac:dyDescent="0.2">
      <c r="A76" s="16"/>
    </row>
    <row r="77" spans="1:1" ht="12.75" customHeight="1" x14ac:dyDescent="0.2">
      <c r="A77" s="16"/>
    </row>
    <row r="78" spans="1:1" ht="12.75" customHeight="1" x14ac:dyDescent="0.2">
      <c r="A78" s="16"/>
    </row>
    <row r="79" spans="1:1" ht="12.75" customHeight="1" x14ac:dyDescent="0.2">
      <c r="A79" s="16"/>
    </row>
    <row r="80" spans="1:1" ht="12.75" customHeight="1" x14ac:dyDescent="0.2">
      <c r="A80" s="16"/>
    </row>
    <row r="81" spans="1:1" ht="12.75" customHeight="1" x14ac:dyDescent="0.2">
      <c r="A81" s="16"/>
    </row>
    <row r="82" spans="1:1" ht="12.75" customHeight="1" x14ac:dyDescent="0.2">
      <c r="A82" s="16"/>
    </row>
    <row r="83" spans="1:1" ht="12.75" customHeight="1" x14ac:dyDescent="0.2">
      <c r="A83" s="16"/>
    </row>
    <row r="84" spans="1:1" ht="12.75" customHeight="1" x14ac:dyDescent="0.2">
      <c r="A84" s="16"/>
    </row>
    <row r="85" spans="1:1" ht="12.75" customHeight="1" x14ac:dyDescent="0.2">
      <c r="A85" s="16"/>
    </row>
    <row r="86" spans="1:1" ht="12.75" customHeight="1" x14ac:dyDescent="0.2">
      <c r="A86" s="16"/>
    </row>
    <row r="87" spans="1:1" ht="12.75" customHeight="1" x14ac:dyDescent="0.2">
      <c r="A87" s="16"/>
    </row>
    <row r="88" spans="1:1" ht="12.75" customHeight="1" x14ac:dyDescent="0.2">
      <c r="A88" s="16"/>
    </row>
    <row r="89" spans="1:1" ht="12.75" customHeight="1" x14ac:dyDescent="0.2">
      <c r="A89" s="16"/>
    </row>
    <row r="90" spans="1:1" ht="12.75" customHeight="1" x14ac:dyDescent="0.2">
      <c r="A90" s="16"/>
    </row>
    <row r="91" spans="1:1" ht="12.75" customHeight="1" x14ac:dyDescent="0.2">
      <c r="A91" s="16"/>
    </row>
    <row r="92" spans="1:1" ht="12.75" customHeight="1" x14ac:dyDescent="0.2">
      <c r="A92" s="16"/>
    </row>
    <row r="93" spans="1:1" ht="12.75" customHeight="1" x14ac:dyDescent="0.2">
      <c r="A93" s="16"/>
    </row>
    <row r="94" spans="1:1" ht="12.75" customHeight="1" x14ac:dyDescent="0.2">
      <c r="A94" s="16"/>
    </row>
    <row r="95" spans="1:1" ht="12.75" customHeight="1" x14ac:dyDescent="0.2">
      <c r="A95" s="16"/>
    </row>
    <row r="96" spans="1:1" ht="12.75" customHeight="1" x14ac:dyDescent="0.2">
      <c r="A96" s="16"/>
    </row>
    <row r="97" spans="1:1" ht="12.75" customHeight="1" x14ac:dyDescent="0.2">
      <c r="A97" s="16"/>
    </row>
    <row r="98" spans="1:1" ht="12.75" customHeight="1" x14ac:dyDescent="0.2">
      <c r="A98" s="16"/>
    </row>
    <row r="99" spans="1:1" ht="12.75" customHeight="1" x14ac:dyDescent="0.2">
      <c r="A99" s="16"/>
    </row>
    <row r="100" spans="1:1" ht="12.75" customHeight="1" x14ac:dyDescent="0.2">
      <c r="A100" s="16"/>
    </row>
    <row r="101" spans="1:1" ht="12.75" customHeight="1" x14ac:dyDescent="0.2">
      <c r="A101" s="16"/>
    </row>
    <row r="102" spans="1:1" ht="12.75" customHeight="1" x14ac:dyDescent="0.2">
      <c r="A102" s="16"/>
    </row>
    <row r="103" spans="1:1" ht="12.75" customHeight="1" x14ac:dyDescent="0.2">
      <c r="A103" s="16"/>
    </row>
    <row r="104" spans="1:1" ht="12.75" customHeight="1" x14ac:dyDescent="0.2">
      <c r="A104" s="16"/>
    </row>
    <row r="105" spans="1:1" ht="12.75" customHeight="1" x14ac:dyDescent="0.2">
      <c r="A105" s="16"/>
    </row>
    <row r="106" spans="1:1" ht="12.75" customHeight="1" x14ac:dyDescent="0.2">
      <c r="A106" s="16"/>
    </row>
    <row r="107" spans="1:1" ht="12.75" customHeight="1" x14ac:dyDescent="0.2">
      <c r="A107" s="16"/>
    </row>
    <row r="108" spans="1:1" ht="12.75" customHeight="1" x14ac:dyDescent="0.2">
      <c r="A108" s="16"/>
    </row>
    <row r="109" spans="1:1" ht="12.75" customHeight="1" x14ac:dyDescent="0.2">
      <c r="A109" s="16"/>
    </row>
    <row r="110" spans="1:1" ht="12.75" customHeight="1" x14ac:dyDescent="0.2">
      <c r="A110" s="16"/>
    </row>
    <row r="111" spans="1:1" ht="12.75" customHeight="1" x14ac:dyDescent="0.2">
      <c r="A111" s="16"/>
    </row>
    <row r="112" spans="1:1" ht="12.75" customHeight="1" x14ac:dyDescent="0.2">
      <c r="A112" s="16"/>
    </row>
    <row r="113" spans="1:1" ht="12.75" customHeight="1" x14ac:dyDescent="0.2">
      <c r="A113" s="16"/>
    </row>
    <row r="114" spans="1:1" ht="12.75" customHeight="1" x14ac:dyDescent="0.2">
      <c r="A114" s="16"/>
    </row>
    <row r="115" spans="1:1" ht="12.75" customHeight="1" x14ac:dyDescent="0.2">
      <c r="A115" s="16"/>
    </row>
    <row r="116" spans="1:1" ht="12.75" customHeight="1" x14ac:dyDescent="0.2">
      <c r="A116" s="16"/>
    </row>
    <row r="117" spans="1:1" ht="12.75" customHeight="1" x14ac:dyDescent="0.2">
      <c r="A117" s="16"/>
    </row>
    <row r="118" spans="1:1" ht="12.75" customHeight="1" x14ac:dyDescent="0.2">
      <c r="A118" s="16"/>
    </row>
    <row r="119" spans="1:1" ht="12.75" customHeight="1" x14ac:dyDescent="0.2">
      <c r="A119" s="16"/>
    </row>
    <row r="120" spans="1:1" ht="12.75" customHeight="1" x14ac:dyDescent="0.2">
      <c r="A120" s="16"/>
    </row>
    <row r="121" spans="1:1" ht="12.75" customHeight="1" x14ac:dyDescent="0.2">
      <c r="A121" s="16"/>
    </row>
    <row r="122" spans="1:1" ht="12.75" customHeight="1" x14ac:dyDescent="0.2">
      <c r="A122" s="16"/>
    </row>
    <row r="123" spans="1:1" ht="12.75" customHeight="1" x14ac:dyDescent="0.2">
      <c r="A123" s="16"/>
    </row>
    <row r="124" spans="1:1" ht="12.75" customHeight="1" x14ac:dyDescent="0.2">
      <c r="A124" s="16"/>
    </row>
    <row r="125" spans="1:1" ht="12.75" customHeight="1" x14ac:dyDescent="0.2">
      <c r="A125" s="16"/>
    </row>
    <row r="126" spans="1:1" ht="12.75" customHeight="1" x14ac:dyDescent="0.2">
      <c r="A126" s="16"/>
    </row>
    <row r="127" spans="1:1" ht="12.75" customHeight="1" x14ac:dyDescent="0.2">
      <c r="A127" s="16"/>
    </row>
    <row r="128" spans="1:1" ht="12.75" customHeight="1" x14ac:dyDescent="0.2">
      <c r="A128" s="16"/>
    </row>
    <row r="129" spans="1:1" ht="12.75" customHeight="1" x14ac:dyDescent="0.2">
      <c r="A129" s="16"/>
    </row>
    <row r="130" spans="1:1" ht="12.75" customHeight="1" x14ac:dyDescent="0.2">
      <c r="A130" s="16"/>
    </row>
    <row r="131" spans="1:1" ht="12.75" customHeight="1" x14ac:dyDescent="0.2">
      <c r="A131" s="16"/>
    </row>
    <row r="132" spans="1:1" ht="12.75" customHeight="1" x14ac:dyDescent="0.2">
      <c r="A132" s="16"/>
    </row>
    <row r="133" spans="1:1" ht="12.75" customHeight="1" x14ac:dyDescent="0.2">
      <c r="A133" s="16"/>
    </row>
    <row r="134" spans="1:1" ht="12.75" customHeight="1" x14ac:dyDescent="0.2">
      <c r="A134" s="16"/>
    </row>
    <row r="135" spans="1:1" ht="12.75" customHeight="1" x14ac:dyDescent="0.2">
      <c r="A135" s="16"/>
    </row>
    <row r="136" spans="1:1" ht="12.75" customHeight="1" x14ac:dyDescent="0.2">
      <c r="A136" s="16"/>
    </row>
    <row r="137" spans="1:1" ht="12.75" customHeight="1" x14ac:dyDescent="0.2">
      <c r="A137" s="16"/>
    </row>
    <row r="138" spans="1:1" ht="12.75" customHeight="1" x14ac:dyDescent="0.2">
      <c r="A138" s="16"/>
    </row>
    <row r="139" spans="1:1" ht="12.75" customHeight="1" x14ac:dyDescent="0.2">
      <c r="A139" s="16"/>
    </row>
    <row r="140" spans="1:1" ht="12.75" customHeight="1" x14ac:dyDescent="0.2">
      <c r="A140" s="16"/>
    </row>
    <row r="141" spans="1:1" ht="12.75" customHeight="1" x14ac:dyDescent="0.2">
      <c r="A141" s="16"/>
    </row>
    <row r="142" spans="1:1" ht="12.75" customHeight="1" x14ac:dyDescent="0.2">
      <c r="A142" s="16"/>
    </row>
    <row r="143" spans="1:1" ht="12.75" customHeight="1" x14ac:dyDescent="0.2">
      <c r="A143" s="16"/>
    </row>
    <row r="144" spans="1:1" ht="12.75" customHeight="1" x14ac:dyDescent="0.2">
      <c r="A144" s="16"/>
    </row>
    <row r="145" spans="1:1" ht="12.75" customHeight="1" x14ac:dyDescent="0.2">
      <c r="A145" s="16"/>
    </row>
    <row r="146" spans="1:1" ht="12.75" customHeight="1" x14ac:dyDescent="0.2">
      <c r="A146" s="16"/>
    </row>
    <row r="147" spans="1:1" ht="12.75" customHeight="1" x14ac:dyDescent="0.2">
      <c r="A147" s="16"/>
    </row>
    <row r="148" spans="1:1" ht="12.75" customHeight="1" x14ac:dyDescent="0.2">
      <c r="A148" s="16"/>
    </row>
    <row r="149" spans="1:1" ht="12.75" customHeight="1" x14ac:dyDescent="0.2">
      <c r="A149" s="16"/>
    </row>
    <row r="150" spans="1:1" ht="12.75" customHeight="1" x14ac:dyDescent="0.2">
      <c r="A150" s="16"/>
    </row>
    <row r="151" spans="1:1" ht="12.75" customHeight="1" x14ac:dyDescent="0.2">
      <c r="A151" s="16"/>
    </row>
    <row r="152" spans="1:1" ht="12.75" customHeight="1" x14ac:dyDescent="0.2">
      <c r="A152" s="16"/>
    </row>
    <row r="153" spans="1:1" ht="12.75" customHeight="1" x14ac:dyDescent="0.2">
      <c r="A153" s="16"/>
    </row>
    <row r="154" spans="1:1" ht="12.75" customHeight="1" x14ac:dyDescent="0.2">
      <c r="A154" s="16"/>
    </row>
    <row r="155" spans="1:1" ht="12.75" customHeight="1" x14ac:dyDescent="0.2">
      <c r="A155" s="16"/>
    </row>
    <row r="156" spans="1:1" ht="12.75" customHeight="1" x14ac:dyDescent="0.2">
      <c r="A156" s="16"/>
    </row>
    <row r="157" spans="1:1" ht="12.75" customHeight="1" x14ac:dyDescent="0.2">
      <c r="A157" s="16"/>
    </row>
    <row r="158" spans="1:1" ht="12.75" customHeight="1" x14ac:dyDescent="0.2">
      <c r="A158" s="16"/>
    </row>
    <row r="159" spans="1:1" ht="12.75" customHeight="1" x14ac:dyDescent="0.2">
      <c r="A159" s="16"/>
    </row>
    <row r="160" spans="1:1" ht="12.75" customHeight="1" x14ac:dyDescent="0.2">
      <c r="A160" s="16"/>
    </row>
    <row r="161" spans="1:1" ht="12.75" customHeight="1" x14ac:dyDescent="0.2">
      <c r="A161" s="16"/>
    </row>
    <row r="162" spans="1:1" ht="12.75" customHeight="1" x14ac:dyDescent="0.2">
      <c r="A162" s="16"/>
    </row>
    <row r="163" spans="1:1" ht="12.75" customHeight="1" x14ac:dyDescent="0.2">
      <c r="A163" s="16"/>
    </row>
    <row r="164" spans="1:1" ht="12.75" customHeight="1" x14ac:dyDescent="0.2">
      <c r="A164" s="16"/>
    </row>
    <row r="165" spans="1:1" ht="12.75" customHeight="1" x14ac:dyDescent="0.2">
      <c r="A165" s="16"/>
    </row>
    <row r="166" spans="1:1" ht="12.75" customHeight="1" x14ac:dyDescent="0.2">
      <c r="A166" s="16"/>
    </row>
    <row r="167" spans="1:1" ht="12.75" customHeight="1" x14ac:dyDescent="0.2">
      <c r="A167" s="16"/>
    </row>
    <row r="168" spans="1:1" ht="12.75" customHeight="1" x14ac:dyDescent="0.2">
      <c r="A168" s="16"/>
    </row>
    <row r="169" spans="1:1" ht="12.75" customHeight="1" x14ac:dyDescent="0.2">
      <c r="A169" s="16"/>
    </row>
    <row r="170" spans="1:1" ht="12.75" customHeight="1" x14ac:dyDescent="0.2">
      <c r="A170" s="16"/>
    </row>
    <row r="171" spans="1:1" ht="12.75" customHeight="1" x14ac:dyDescent="0.2">
      <c r="A171" s="16"/>
    </row>
    <row r="172" spans="1:1" ht="12.75" customHeight="1" x14ac:dyDescent="0.2">
      <c r="A172" s="16"/>
    </row>
    <row r="173" spans="1:1" ht="12.75" customHeight="1" x14ac:dyDescent="0.2">
      <c r="A173" s="16"/>
    </row>
    <row r="174" spans="1:1" ht="12.75" customHeight="1" x14ac:dyDescent="0.2">
      <c r="A174" s="16"/>
    </row>
    <row r="175" spans="1:1" ht="12.75" customHeight="1" x14ac:dyDescent="0.2">
      <c r="A175" s="16"/>
    </row>
    <row r="176" spans="1:1" ht="12.75" customHeight="1" x14ac:dyDescent="0.2">
      <c r="A176" s="16"/>
    </row>
    <row r="177" spans="1:1" ht="12.75" customHeight="1" x14ac:dyDescent="0.2">
      <c r="A177" s="16"/>
    </row>
    <row r="178" spans="1:1" ht="12.75" customHeight="1" x14ac:dyDescent="0.2">
      <c r="A178" s="16"/>
    </row>
    <row r="179" spans="1:1" ht="12.75" customHeight="1" x14ac:dyDescent="0.2">
      <c r="A179" s="16"/>
    </row>
    <row r="180" spans="1:1" ht="12.75" customHeight="1" x14ac:dyDescent="0.2">
      <c r="A180" s="16"/>
    </row>
    <row r="181" spans="1:1" ht="12.75" customHeight="1" x14ac:dyDescent="0.2">
      <c r="A181" s="16"/>
    </row>
    <row r="182" spans="1:1" ht="12.75" customHeight="1" x14ac:dyDescent="0.2">
      <c r="A182" s="16"/>
    </row>
    <row r="183" spans="1:1" ht="12.75" customHeight="1" x14ac:dyDescent="0.2">
      <c r="A183" s="16"/>
    </row>
    <row r="184" spans="1:1" ht="12.75" customHeight="1" x14ac:dyDescent="0.2">
      <c r="A184" s="16"/>
    </row>
    <row r="185" spans="1:1" ht="12.75" customHeight="1" x14ac:dyDescent="0.2">
      <c r="A185" s="16"/>
    </row>
    <row r="186" spans="1:1" ht="12.75" customHeight="1" x14ac:dyDescent="0.2">
      <c r="A186" s="16"/>
    </row>
    <row r="187" spans="1:1" ht="12.75" customHeight="1" x14ac:dyDescent="0.2">
      <c r="A187" s="16"/>
    </row>
    <row r="188" spans="1:1" ht="12.75" customHeight="1" x14ac:dyDescent="0.2">
      <c r="A188" s="16"/>
    </row>
    <row r="189" spans="1:1" ht="12.75" customHeight="1" x14ac:dyDescent="0.2">
      <c r="A189" s="16"/>
    </row>
    <row r="190" spans="1:1" ht="12.75" customHeight="1" x14ac:dyDescent="0.2">
      <c r="A190" s="16"/>
    </row>
    <row r="191" spans="1:1" ht="12.75" customHeight="1" x14ac:dyDescent="0.2">
      <c r="A191" s="16"/>
    </row>
    <row r="192" spans="1:1" ht="12.75" customHeight="1" x14ac:dyDescent="0.2">
      <c r="A192" s="16"/>
    </row>
    <row r="193" spans="1:1" ht="12.75" customHeight="1" x14ac:dyDescent="0.2">
      <c r="A193" s="16"/>
    </row>
    <row r="194" spans="1:1" ht="12.75" customHeight="1" x14ac:dyDescent="0.2">
      <c r="A194" s="16"/>
    </row>
    <row r="195" spans="1:1" ht="12.75" customHeight="1" x14ac:dyDescent="0.2">
      <c r="A195" s="16"/>
    </row>
    <row r="196" spans="1:1" ht="12.75" customHeight="1" x14ac:dyDescent="0.2">
      <c r="A196" s="16"/>
    </row>
    <row r="197" spans="1:1" ht="12.75" customHeight="1" x14ac:dyDescent="0.2">
      <c r="A197" s="16"/>
    </row>
    <row r="198" spans="1:1" ht="12.75" customHeight="1" x14ac:dyDescent="0.2">
      <c r="A198" s="16"/>
    </row>
    <row r="199" spans="1:1" ht="12.75" customHeight="1" x14ac:dyDescent="0.2">
      <c r="A199" s="16"/>
    </row>
    <row r="200" spans="1:1" ht="12.75" customHeight="1" x14ac:dyDescent="0.2">
      <c r="A200" s="16"/>
    </row>
    <row r="201" spans="1:1" ht="12.75" customHeight="1" x14ac:dyDescent="0.2">
      <c r="A201" s="16"/>
    </row>
    <row r="202" spans="1:1" ht="12.75" customHeight="1" x14ac:dyDescent="0.2">
      <c r="A202" s="16"/>
    </row>
    <row r="203" spans="1:1" ht="12.75" customHeight="1" x14ac:dyDescent="0.2">
      <c r="A203" s="16"/>
    </row>
    <row r="204" spans="1:1" ht="12.75" customHeight="1" x14ac:dyDescent="0.2">
      <c r="A204" s="16"/>
    </row>
    <row r="205" spans="1:1" ht="12.75" customHeight="1" x14ac:dyDescent="0.2">
      <c r="A205" s="16"/>
    </row>
    <row r="206" spans="1:1" ht="12.75" customHeight="1" x14ac:dyDescent="0.2">
      <c r="A206" s="16"/>
    </row>
    <row r="207" spans="1:1" ht="12.75" customHeight="1" x14ac:dyDescent="0.2">
      <c r="A207" s="16"/>
    </row>
    <row r="208" spans="1:1" ht="12.75" customHeight="1" x14ac:dyDescent="0.2">
      <c r="A208" s="16"/>
    </row>
    <row r="209" spans="1:1" ht="12.75" customHeight="1" x14ac:dyDescent="0.2">
      <c r="A209" s="16"/>
    </row>
    <row r="210" spans="1:1" ht="12.75" customHeight="1" x14ac:dyDescent="0.2">
      <c r="A210" s="16"/>
    </row>
    <row r="211" spans="1:1" ht="12.75" customHeight="1" x14ac:dyDescent="0.2">
      <c r="A211" s="16"/>
    </row>
    <row r="212" spans="1:1" ht="12.75" customHeight="1" x14ac:dyDescent="0.2">
      <c r="A212" s="16"/>
    </row>
    <row r="213" spans="1:1" ht="12.75" customHeight="1" x14ac:dyDescent="0.2">
      <c r="A213" s="16"/>
    </row>
    <row r="214" spans="1:1" ht="12.75" customHeight="1" x14ac:dyDescent="0.2">
      <c r="A214" s="16"/>
    </row>
    <row r="215" spans="1:1" ht="12.75" customHeight="1" x14ac:dyDescent="0.2">
      <c r="A215" s="16"/>
    </row>
    <row r="216" spans="1:1" ht="12.75" customHeight="1" x14ac:dyDescent="0.2">
      <c r="A216" s="16"/>
    </row>
    <row r="217" spans="1:1" ht="12.75" customHeight="1" x14ac:dyDescent="0.2">
      <c r="A217" s="16"/>
    </row>
    <row r="218" spans="1:1" ht="12.75" customHeight="1" x14ac:dyDescent="0.2">
      <c r="A218" s="16"/>
    </row>
    <row r="219" spans="1:1" ht="12.75" customHeight="1" x14ac:dyDescent="0.2">
      <c r="A219" s="16"/>
    </row>
    <row r="220" spans="1:1" ht="12.75" customHeight="1" x14ac:dyDescent="0.2">
      <c r="A220" s="16"/>
    </row>
    <row r="221" spans="1:1" ht="12.75" customHeight="1" x14ac:dyDescent="0.2">
      <c r="A221" s="16"/>
    </row>
    <row r="222" spans="1:1" ht="12.75" customHeight="1" x14ac:dyDescent="0.2">
      <c r="A222" s="16"/>
    </row>
    <row r="223" spans="1:1" ht="12.75" customHeight="1" x14ac:dyDescent="0.2">
      <c r="A223" s="16"/>
    </row>
    <row r="224" spans="1:1" ht="12.75" customHeight="1" x14ac:dyDescent="0.2">
      <c r="A224" s="16"/>
    </row>
    <row r="225" spans="1:1" ht="12.75" customHeight="1" x14ac:dyDescent="0.2">
      <c r="A225" s="16"/>
    </row>
    <row r="226" spans="1:1" ht="12.75" customHeight="1" x14ac:dyDescent="0.2">
      <c r="A226" s="16"/>
    </row>
    <row r="227" spans="1:1" ht="12.75" customHeight="1" x14ac:dyDescent="0.2">
      <c r="A227" s="16"/>
    </row>
    <row r="228" spans="1:1" ht="12.75" customHeight="1" x14ac:dyDescent="0.2">
      <c r="A228" s="16"/>
    </row>
    <row r="229" spans="1:1" ht="12.75" customHeight="1" x14ac:dyDescent="0.2">
      <c r="A229" s="16"/>
    </row>
    <row r="230" spans="1:1" ht="12.75" customHeight="1" x14ac:dyDescent="0.2">
      <c r="A230" s="16"/>
    </row>
    <row r="231" spans="1:1" ht="12.75" customHeight="1" x14ac:dyDescent="0.2">
      <c r="A231" s="16"/>
    </row>
    <row r="232" spans="1:1" ht="12.75" customHeight="1" x14ac:dyDescent="0.2">
      <c r="A232" s="16"/>
    </row>
    <row r="233" spans="1:1" ht="12.75" customHeight="1" x14ac:dyDescent="0.2">
      <c r="A233" s="16"/>
    </row>
    <row r="234" spans="1:1" ht="12.75" customHeight="1" x14ac:dyDescent="0.2">
      <c r="A234" s="16"/>
    </row>
    <row r="235" spans="1:1" ht="12.75" customHeight="1" x14ac:dyDescent="0.2">
      <c r="A235" s="16"/>
    </row>
    <row r="236" spans="1:1" ht="12.75" customHeight="1" x14ac:dyDescent="0.2">
      <c r="A236" s="16"/>
    </row>
    <row r="237" spans="1:1" ht="12.75" customHeight="1" x14ac:dyDescent="0.2">
      <c r="A237" s="16"/>
    </row>
    <row r="238" spans="1:1" ht="12.75" customHeight="1" x14ac:dyDescent="0.2">
      <c r="A238" s="16"/>
    </row>
    <row r="239" spans="1:1" ht="12.75" customHeight="1" x14ac:dyDescent="0.2">
      <c r="A239" s="16"/>
    </row>
    <row r="240" spans="1:1" ht="12.75" customHeight="1" x14ac:dyDescent="0.2">
      <c r="A240" s="16"/>
    </row>
    <row r="241" spans="1:1" ht="12.75" customHeight="1" x14ac:dyDescent="0.2">
      <c r="A241" s="16"/>
    </row>
    <row r="242" spans="1:1" ht="12.75" customHeight="1" x14ac:dyDescent="0.2">
      <c r="A242" s="16"/>
    </row>
    <row r="243" spans="1:1" ht="12.75" customHeight="1" x14ac:dyDescent="0.2">
      <c r="A243" s="16"/>
    </row>
    <row r="244" spans="1:1" ht="12.75" customHeight="1" x14ac:dyDescent="0.2">
      <c r="A244" s="16"/>
    </row>
    <row r="245" spans="1:1" ht="12.75" customHeight="1" x14ac:dyDescent="0.2">
      <c r="A245" s="16"/>
    </row>
    <row r="246" spans="1:1" ht="12.75" customHeight="1" x14ac:dyDescent="0.2">
      <c r="A246" s="16"/>
    </row>
    <row r="247" spans="1:1" ht="12.75" customHeight="1" x14ac:dyDescent="0.2">
      <c r="A247" s="16"/>
    </row>
    <row r="248" spans="1:1" ht="12.75" customHeight="1" x14ac:dyDescent="0.2">
      <c r="A248" s="16"/>
    </row>
    <row r="249" spans="1:1" ht="12.75" customHeight="1" x14ac:dyDescent="0.2">
      <c r="A249" s="16"/>
    </row>
    <row r="250" spans="1:1" ht="12.75" customHeight="1" x14ac:dyDescent="0.2">
      <c r="A250" s="16"/>
    </row>
    <row r="251" spans="1:1" ht="12.75" customHeight="1" x14ac:dyDescent="0.2">
      <c r="A251" s="16"/>
    </row>
    <row r="252" spans="1:1" ht="12.75" customHeight="1" x14ac:dyDescent="0.2">
      <c r="A252" s="16"/>
    </row>
    <row r="253" spans="1:1" ht="12.75" customHeight="1" x14ac:dyDescent="0.2">
      <c r="A253" s="16"/>
    </row>
    <row r="254" spans="1:1" ht="12.75" customHeight="1" x14ac:dyDescent="0.2">
      <c r="A254" s="16"/>
    </row>
    <row r="255" spans="1:1" ht="12.75" customHeight="1" x14ac:dyDescent="0.2">
      <c r="A255" s="16"/>
    </row>
    <row r="256" spans="1:1" ht="12.75" customHeight="1" x14ac:dyDescent="0.2">
      <c r="A256" s="16"/>
    </row>
    <row r="257" spans="1:1" ht="12.75" customHeight="1" x14ac:dyDescent="0.2">
      <c r="A257" s="16"/>
    </row>
    <row r="258" spans="1:1" ht="12.75" customHeight="1" x14ac:dyDescent="0.2">
      <c r="A258" s="16"/>
    </row>
    <row r="259" spans="1:1" ht="12.75" customHeight="1" x14ac:dyDescent="0.2">
      <c r="A259" s="16"/>
    </row>
    <row r="260" spans="1:1" ht="12.75" customHeight="1" x14ac:dyDescent="0.2">
      <c r="A260" s="16"/>
    </row>
    <row r="261" spans="1:1" ht="12.75" customHeight="1" x14ac:dyDescent="0.2">
      <c r="A261" s="16"/>
    </row>
    <row r="262" spans="1:1" ht="12.75" customHeight="1" x14ac:dyDescent="0.2">
      <c r="A262" s="16"/>
    </row>
    <row r="263" spans="1:1" ht="12.75" customHeight="1" x14ac:dyDescent="0.2">
      <c r="A263" s="16"/>
    </row>
    <row r="264" spans="1:1" ht="12.75" customHeight="1" x14ac:dyDescent="0.2">
      <c r="A264" s="16"/>
    </row>
    <row r="265" spans="1:1" ht="12.75" customHeight="1" x14ac:dyDescent="0.2">
      <c r="A265" s="16"/>
    </row>
    <row r="266" spans="1:1" ht="12.75" customHeight="1" x14ac:dyDescent="0.2">
      <c r="A266" s="16"/>
    </row>
    <row r="267" spans="1:1" ht="12.75" customHeight="1" x14ac:dyDescent="0.2">
      <c r="A267" s="16"/>
    </row>
    <row r="268" spans="1:1" ht="12.75" customHeight="1" x14ac:dyDescent="0.2">
      <c r="A268" s="16"/>
    </row>
    <row r="269" spans="1:1" ht="12.75" customHeight="1" x14ac:dyDescent="0.2">
      <c r="A269" s="16"/>
    </row>
    <row r="270" spans="1:1" ht="12.75" customHeight="1" x14ac:dyDescent="0.2">
      <c r="A270" s="16"/>
    </row>
    <row r="271" spans="1:1" ht="12.75" customHeight="1" x14ac:dyDescent="0.2">
      <c r="A271" s="16"/>
    </row>
    <row r="272" spans="1:1" ht="12.75" customHeight="1" x14ac:dyDescent="0.2">
      <c r="A272" s="16"/>
    </row>
    <row r="273" spans="1:1" ht="12.75" customHeight="1" x14ac:dyDescent="0.2">
      <c r="A273" s="16"/>
    </row>
    <row r="274" spans="1:1" ht="12.75" customHeight="1" x14ac:dyDescent="0.2">
      <c r="A274" s="16"/>
    </row>
    <row r="275" spans="1:1" ht="12.75" customHeight="1" x14ac:dyDescent="0.2">
      <c r="A275" s="16"/>
    </row>
    <row r="276" spans="1:1" ht="12.75" customHeight="1" x14ac:dyDescent="0.2">
      <c r="A276" s="16"/>
    </row>
    <row r="277" spans="1:1" ht="12.75" customHeight="1" x14ac:dyDescent="0.2">
      <c r="A277" s="16"/>
    </row>
    <row r="278" spans="1:1" ht="12.75" customHeight="1" x14ac:dyDescent="0.2">
      <c r="A278" s="16"/>
    </row>
    <row r="279" spans="1:1" ht="12.75" customHeight="1" x14ac:dyDescent="0.2">
      <c r="A279" s="16"/>
    </row>
    <row r="280" spans="1:1" ht="12.75" customHeight="1" x14ac:dyDescent="0.2">
      <c r="A280" s="16"/>
    </row>
    <row r="281" spans="1:1" ht="12.75" customHeight="1" x14ac:dyDescent="0.2">
      <c r="A281" s="16"/>
    </row>
    <row r="282" spans="1:1" ht="12.75" customHeight="1" x14ac:dyDescent="0.2">
      <c r="A282" s="16"/>
    </row>
    <row r="283" spans="1:1" ht="12.75" customHeight="1" x14ac:dyDescent="0.2">
      <c r="A283" s="16"/>
    </row>
    <row r="284" spans="1:1" ht="12.75" customHeight="1" x14ac:dyDescent="0.2">
      <c r="A284" s="16"/>
    </row>
    <row r="285" spans="1:1" ht="12.75" customHeight="1" x14ac:dyDescent="0.2">
      <c r="A285" s="16"/>
    </row>
    <row r="286" spans="1:1" ht="12.75" customHeight="1" x14ac:dyDescent="0.2">
      <c r="A286" s="16"/>
    </row>
    <row r="287" spans="1:1" ht="12.75" customHeight="1" x14ac:dyDescent="0.2">
      <c r="A287" s="16"/>
    </row>
    <row r="288" spans="1:1" ht="12.75" customHeight="1" x14ac:dyDescent="0.2">
      <c r="A288" s="16"/>
    </row>
    <row r="289" spans="1:1" ht="12.75" customHeight="1" x14ac:dyDescent="0.2">
      <c r="A289" s="16"/>
    </row>
    <row r="290" spans="1:1" ht="12.75" customHeight="1" x14ac:dyDescent="0.2">
      <c r="A290" s="16"/>
    </row>
    <row r="291" spans="1:1" ht="12.75" customHeight="1" x14ac:dyDescent="0.2">
      <c r="A291" s="16"/>
    </row>
    <row r="292" spans="1:1" ht="12.75" customHeight="1" x14ac:dyDescent="0.2">
      <c r="A292" s="16"/>
    </row>
    <row r="293" spans="1:1" ht="12.75" customHeight="1" x14ac:dyDescent="0.2">
      <c r="A293" s="16"/>
    </row>
    <row r="294" spans="1:1" ht="12.75" customHeight="1" x14ac:dyDescent="0.2">
      <c r="A294" s="16"/>
    </row>
    <row r="295" spans="1:1" ht="12.75" customHeight="1" x14ac:dyDescent="0.2">
      <c r="A295" s="16"/>
    </row>
    <row r="296" spans="1:1" ht="12.75" customHeight="1" x14ac:dyDescent="0.2">
      <c r="A296" s="16"/>
    </row>
    <row r="297" spans="1:1" ht="12.75" customHeight="1" x14ac:dyDescent="0.2">
      <c r="A297" s="16"/>
    </row>
    <row r="298" spans="1:1" ht="12.75" customHeight="1" x14ac:dyDescent="0.2">
      <c r="A298" s="16"/>
    </row>
    <row r="299" spans="1:1" ht="12.75" customHeight="1" x14ac:dyDescent="0.2">
      <c r="A299" s="16"/>
    </row>
    <row r="300" spans="1:1" ht="12.75" customHeight="1" x14ac:dyDescent="0.2">
      <c r="A300" s="16"/>
    </row>
    <row r="301" spans="1:1" ht="12.75" customHeight="1" x14ac:dyDescent="0.2">
      <c r="A301" s="16"/>
    </row>
    <row r="302" spans="1:1" ht="12.75" customHeight="1" x14ac:dyDescent="0.2">
      <c r="A302" s="16"/>
    </row>
    <row r="303" spans="1:1" ht="12.75" customHeight="1" x14ac:dyDescent="0.2">
      <c r="A303" s="16"/>
    </row>
    <row r="304" spans="1:1" ht="12.75" customHeight="1" x14ac:dyDescent="0.2">
      <c r="A304" s="16"/>
    </row>
    <row r="305" spans="1:1" ht="12.75" customHeight="1" x14ac:dyDescent="0.2">
      <c r="A305" s="16"/>
    </row>
    <row r="306" spans="1:1" ht="12.75" customHeight="1" x14ac:dyDescent="0.2">
      <c r="A306" s="16"/>
    </row>
    <row r="307" spans="1:1" ht="12.75" customHeight="1" x14ac:dyDescent="0.2">
      <c r="A307" s="16"/>
    </row>
    <row r="308" spans="1:1" ht="12.75" customHeight="1" x14ac:dyDescent="0.2">
      <c r="A308" s="16"/>
    </row>
    <row r="309" spans="1:1" ht="12.75" customHeight="1" x14ac:dyDescent="0.2">
      <c r="A309" s="16"/>
    </row>
    <row r="310" spans="1:1" ht="12.75" customHeight="1" x14ac:dyDescent="0.2">
      <c r="A310" s="16"/>
    </row>
    <row r="311" spans="1:1" ht="12.75" customHeight="1" x14ac:dyDescent="0.2">
      <c r="A311" s="16"/>
    </row>
    <row r="312" spans="1:1" ht="12.75" customHeight="1" x14ac:dyDescent="0.2">
      <c r="A312" s="16"/>
    </row>
    <row r="313" spans="1:1" ht="12.75" customHeight="1" x14ac:dyDescent="0.2">
      <c r="A313" s="16"/>
    </row>
    <row r="314" spans="1:1" ht="12.75" customHeight="1" x14ac:dyDescent="0.2">
      <c r="A314" s="16"/>
    </row>
    <row r="315" spans="1:1" ht="12.75" customHeight="1" x14ac:dyDescent="0.2">
      <c r="A315" s="16"/>
    </row>
    <row r="316" spans="1:1" ht="12.75" customHeight="1" x14ac:dyDescent="0.2">
      <c r="A316" s="16"/>
    </row>
    <row r="317" spans="1:1" ht="12.75" customHeight="1" x14ac:dyDescent="0.2">
      <c r="A317" s="16"/>
    </row>
    <row r="318" spans="1:1" ht="12.75" customHeight="1" x14ac:dyDescent="0.2">
      <c r="A318" s="16"/>
    </row>
    <row r="319" spans="1:1" ht="12.75" customHeight="1" x14ac:dyDescent="0.2">
      <c r="A319" s="16"/>
    </row>
    <row r="320" spans="1:1" ht="12.75" customHeight="1" x14ac:dyDescent="0.2">
      <c r="A320" s="16"/>
    </row>
    <row r="321" spans="1:1" ht="12.75" customHeight="1" x14ac:dyDescent="0.2">
      <c r="A321" s="16"/>
    </row>
    <row r="322" spans="1:1" ht="12.75" customHeight="1" x14ac:dyDescent="0.2">
      <c r="A322" s="16"/>
    </row>
    <row r="323" spans="1:1" ht="12.75" customHeight="1" x14ac:dyDescent="0.2">
      <c r="A323" s="16"/>
    </row>
    <row r="324" spans="1:1" ht="12.75" customHeight="1" x14ac:dyDescent="0.2">
      <c r="A324" s="16"/>
    </row>
    <row r="325" spans="1:1" ht="12.75" customHeight="1" x14ac:dyDescent="0.2">
      <c r="A325" s="16"/>
    </row>
    <row r="326" spans="1:1" ht="12.75" customHeight="1" x14ac:dyDescent="0.2">
      <c r="A326" s="16"/>
    </row>
    <row r="327" spans="1:1" ht="12.75" customHeight="1" x14ac:dyDescent="0.2">
      <c r="A327" s="16"/>
    </row>
    <row r="328" spans="1:1" ht="12.75" customHeight="1" x14ac:dyDescent="0.2">
      <c r="A328" s="16"/>
    </row>
    <row r="329" spans="1:1" ht="12.75" customHeight="1" x14ac:dyDescent="0.2">
      <c r="A329" s="16"/>
    </row>
    <row r="330" spans="1:1" ht="12.75" customHeight="1" x14ac:dyDescent="0.2">
      <c r="A330" s="16"/>
    </row>
    <row r="331" spans="1:1" ht="12.75" customHeight="1" x14ac:dyDescent="0.2">
      <c r="A331" s="16"/>
    </row>
    <row r="332" spans="1:1" ht="12.75" customHeight="1" x14ac:dyDescent="0.2">
      <c r="A332" s="16"/>
    </row>
    <row r="333" spans="1:1" ht="12.75" customHeight="1" x14ac:dyDescent="0.2">
      <c r="A333" s="16"/>
    </row>
    <row r="334" spans="1:1" ht="12.75" customHeight="1" x14ac:dyDescent="0.2">
      <c r="A334" s="16"/>
    </row>
    <row r="335" spans="1:1" ht="12.75" customHeight="1" x14ac:dyDescent="0.2">
      <c r="A335" s="16"/>
    </row>
    <row r="336" spans="1:1" ht="12.75" customHeight="1" x14ac:dyDescent="0.2">
      <c r="A336" s="16"/>
    </row>
    <row r="337" spans="1:1" ht="12.75" customHeight="1" x14ac:dyDescent="0.2">
      <c r="A337" s="16"/>
    </row>
    <row r="338" spans="1:1" ht="12.75" customHeight="1" x14ac:dyDescent="0.2">
      <c r="A338" s="16"/>
    </row>
    <row r="339" spans="1:1" ht="12.75" customHeight="1" x14ac:dyDescent="0.2">
      <c r="A339" s="16"/>
    </row>
    <row r="340" spans="1:1" ht="12.75" customHeight="1" x14ac:dyDescent="0.2">
      <c r="A340" s="16"/>
    </row>
    <row r="341" spans="1:1" ht="12.75" customHeight="1" x14ac:dyDescent="0.2">
      <c r="A341" s="16"/>
    </row>
    <row r="342" spans="1:1" ht="12.75" customHeight="1" x14ac:dyDescent="0.2">
      <c r="A342" s="16"/>
    </row>
    <row r="343" spans="1:1" ht="12.75" customHeight="1" x14ac:dyDescent="0.2">
      <c r="A343" s="16"/>
    </row>
    <row r="344" spans="1:1" ht="12.75" customHeight="1" x14ac:dyDescent="0.2">
      <c r="A344" s="16"/>
    </row>
    <row r="345" spans="1:1" ht="12.75" customHeight="1" x14ac:dyDescent="0.2">
      <c r="A345" s="16"/>
    </row>
    <row r="346" spans="1:1" ht="12.75" customHeight="1" x14ac:dyDescent="0.2">
      <c r="A346" s="16"/>
    </row>
    <row r="347" spans="1:1" ht="12.75" customHeight="1" x14ac:dyDescent="0.2">
      <c r="A347" s="16"/>
    </row>
    <row r="348" spans="1:1" ht="12.75" customHeight="1" x14ac:dyDescent="0.2">
      <c r="A348" s="16"/>
    </row>
    <row r="349" spans="1:1" ht="12.75" customHeight="1" x14ac:dyDescent="0.2">
      <c r="A349" s="16"/>
    </row>
    <row r="350" spans="1:1" ht="12.75" customHeight="1" x14ac:dyDescent="0.2">
      <c r="A350" s="16"/>
    </row>
    <row r="351" spans="1:1" ht="12.75" customHeight="1" x14ac:dyDescent="0.2">
      <c r="A351" s="16"/>
    </row>
    <row r="352" spans="1:1" ht="12.75" customHeight="1" x14ac:dyDescent="0.2">
      <c r="A352" s="16"/>
    </row>
    <row r="353" spans="1:1" ht="12.75" customHeight="1" x14ac:dyDescent="0.2">
      <c r="A353" s="16"/>
    </row>
    <row r="354" spans="1:1" ht="12.75" customHeight="1" x14ac:dyDescent="0.2">
      <c r="A354" s="16"/>
    </row>
    <row r="355" spans="1:1" ht="12.75" customHeight="1" x14ac:dyDescent="0.2">
      <c r="A355" s="16"/>
    </row>
    <row r="356" spans="1:1" ht="12.75" customHeight="1" x14ac:dyDescent="0.2">
      <c r="A356" s="16"/>
    </row>
    <row r="357" spans="1:1" ht="12.75" customHeight="1" x14ac:dyDescent="0.2">
      <c r="A357" s="16"/>
    </row>
    <row r="358" spans="1:1" ht="12.75" customHeight="1" x14ac:dyDescent="0.2">
      <c r="A358" s="16"/>
    </row>
    <row r="359" spans="1:1" ht="12.75" customHeight="1" x14ac:dyDescent="0.2">
      <c r="A359" s="16"/>
    </row>
    <row r="360" spans="1:1" ht="12.75" customHeight="1" x14ac:dyDescent="0.2">
      <c r="A360" s="16"/>
    </row>
    <row r="361" spans="1:1" ht="12.75" customHeight="1" x14ac:dyDescent="0.2">
      <c r="A361" s="16"/>
    </row>
    <row r="362" spans="1:1" ht="12.75" customHeight="1" x14ac:dyDescent="0.2">
      <c r="A362" s="16"/>
    </row>
    <row r="363" spans="1:1" ht="12.75" customHeight="1" x14ac:dyDescent="0.2">
      <c r="A363" s="16"/>
    </row>
    <row r="364" spans="1:1" ht="12.75" customHeight="1" x14ac:dyDescent="0.2">
      <c r="A364" s="16"/>
    </row>
    <row r="365" spans="1:1" ht="12.75" customHeight="1" x14ac:dyDescent="0.2">
      <c r="A365" s="16"/>
    </row>
    <row r="366" spans="1:1" ht="12.75" customHeight="1" x14ac:dyDescent="0.2">
      <c r="A366" s="16"/>
    </row>
    <row r="367" spans="1:1" ht="12.75" customHeight="1" x14ac:dyDescent="0.2">
      <c r="A367" s="16"/>
    </row>
    <row r="368" spans="1:1" ht="12.75" customHeight="1" x14ac:dyDescent="0.2">
      <c r="A368" s="16"/>
    </row>
    <row r="369" spans="1:1" ht="12.75" customHeight="1" x14ac:dyDescent="0.2">
      <c r="A369" s="16"/>
    </row>
    <row r="370" spans="1:1" ht="12.75" customHeight="1" x14ac:dyDescent="0.2">
      <c r="A370" s="16"/>
    </row>
    <row r="371" spans="1:1" ht="12.75" customHeight="1" x14ac:dyDescent="0.2">
      <c r="A371" s="16"/>
    </row>
    <row r="372" spans="1:1" ht="12.75" customHeight="1" x14ac:dyDescent="0.2">
      <c r="A372" s="16"/>
    </row>
    <row r="373" spans="1:1" ht="12.75" customHeight="1" x14ac:dyDescent="0.2">
      <c r="A373" s="16"/>
    </row>
    <row r="374" spans="1:1" ht="12.75" customHeight="1" x14ac:dyDescent="0.2">
      <c r="A374" s="16"/>
    </row>
    <row r="375" spans="1:1" ht="12.75" customHeight="1" x14ac:dyDescent="0.2">
      <c r="A375" s="16"/>
    </row>
    <row r="376" spans="1:1" ht="12.75" customHeight="1" x14ac:dyDescent="0.2">
      <c r="A376" s="16"/>
    </row>
    <row r="377" spans="1:1" ht="12.75" customHeight="1" x14ac:dyDescent="0.2">
      <c r="A377" s="16"/>
    </row>
    <row r="378" spans="1:1" ht="12.75" customHeight="1" x14ac:dyDescent="0.2">
      <c r="A378" s="16"/>
    </row>
    <row r="379" spans="1:1" ht="12.75" customHeight="1" x14ac:dyDescent="0.2">
      <c r="A379" s="16"/>
    </row>
    <row r="380" spans="1:1" ht="12.75" customHeight="1" x14ac:dyDescent="0.2">
      <c r="A380" s="16"/>
    </row>
    <row r="381" spans="1:1" ht="12.75" customHeight="1" x14ac:dyDescent="0.2">
      <c r="A381" s="16"/>
    </row>
    <row r="382" spans="1:1" ht="12.75" customHeight="1" x14ac:dyDescent="0.2">
      <c r="A382" s="16"/>
    </row>
    <row r="383" spans="1:1" ht="12.75" customHeight="1" x14ac:dyDescent="0.2">
      <c r="A383" s="16"/>
    </row>
    <row r="384" spans="1:1" ht="12.75" customHeight="1" x14ac:dyDescent="0.2">
      <c r="A384" s="16"/>
    </row>
    <row r="385" spans="1:1" ht="12.75" customHeight="1" x14ac:dyDescent="0.2">
      <c r="A385" s="16"/>
    </row>
    <row r="386" spans="1:1" ht="12.75" customHeight="1" x14ac:dyDescent="0.2">
      <c r="A386" s="16"/>
    </row>
    <row r="387" spans="1:1" ht="12.75" customHeight="1" x14ac:dyDescent="0.2">
      <c r="A387" s="16"/>
    </row>
    <row r="388" spans="1:1" ht="12.75" customHeight="1" x14ac:dyDescent="0.2">
      <c r="A388" s="16"/>
    </row>
    <row r="389" spans="1:1" ht="12.75" customHeight="1" x14ac:dyDescent="0.2">
      <c r="A389" s="16"/>
    </row>
    <row r="390" spans="1:1" ht="12.75" customHeight="1" x14ac:dyDescent="0.2">
      <c r="A390" s="16"/>
    </row>
    <row r="391" spans="1:1" ht="12.75" customHeight="1" x14ac:dyDescent="0.2">
      <c r="A391" s="16"/>
    </row>
    <row r="392" spans="1:1" ht="12.75" customHeight="1" x14ac:dyDescent="0.2">
      <c r="A392" s="16"/>
    </row>
    <row r="393" spans="1:1" ht="12.75" customHeight="1" x14ac:dyDescent="0.2">
      <c r="A393" s="16"/>
    </row>
    <row r="394" spans="1:1" ht="12.75" customHeight="1" x14ac:dyDescent="0.2">
      <c r="A394" s="16"/>
    </row>
    <row r="395" spans="1:1" ht="12.75" customHeight="1" x14ac:dyDescent="0.2">
      <c r="A395" s="16"/>
    </row>
    <row r="396" spans="1:1" ht="12.75" customHeight="1" x14ac:dyDescent="0.2">
      <c r="A396" s="16"/>
    </row>
    <row r="397" spans="1:1" ht="12.75" customHeight="1" x14ac:dyDescent="0.2">
      <c r="A397" s="16"/>
    </row>
    <row r="398" spans="1:1" ht="12.75" customHeight="1" x14ac:dyDescent="0.2">
      <c r="A398" s="16"/>
    </row>
    <row r="399" spans="1:1" ht="12.75" customHeight="1" x14ac:dyDescent="0.2">
      <c r="A399" s="16"/>
    </row>
    <row r="400" spans="1:1" ht="12.75" customHeight="1" x14ac:dyDescent="0.2">
      <c r="A400" s="16"/>
    </row>
    <row r="401" spans="1:1" ht="12.75" customHeight="1" x14ac:dyDescent="0.2">
      <c r="A401" s="16"/>
    </row>
    <row r="402" spans="1:1" ht="12.75" customHeight="1" x14ac:dyDescent="0.2">
      <c r="A402" s="16"/>
    </row>
    <row r="403" spans="1:1" ht="12.75" customHeight="1" x14ac:dyDescent="0.2">
      <c r="A403" s="16"/>
    </row>
    <row r="404" spans="1:1" ht="12.75" customHeight="1" x14ac:dyDescent="0.2">
      <c r="A404" s="16"/>
    </row>
    <row r="405" spans="1:1" ht="12.75" customHeight="1" x14ac:dyDescent="0.2">
      <c r="A405" s="16"/>
    </row>
    <row r="406" spans="1:1" ht="12.75" customHeight="1" x14ac:dyDescent="0.2">
      <c r="A406" s="16"/>
    </row>
    <row r="407" spans="1:1" ht="12.75" customHeight="1" x14ac:dyDescent="0.2">
      <c r="A407" s="16"/>
    </row>
    <row r="408" spans="1:1" ht="12.75" customHeight="1" x14ac:dyDescent="0.2">
      <c r="A408" s="16"/>
    </row>
    <row r="409" spans="1:1" ht="12.75" customHeight="1" x14ac:dyDescent="0.2">
      <c r="A409" s="16"/>
    </row>
    <row r="410" spans="1:1" ht="12.75" customHeight="1" x14ac:dyDescent="0.2">
      <c r="A410" s="16"/>
    </row>
    <row r="411" spans="1:1" ht="12.75" customHeight="1" x14ac:dyDescent="0.2">
      <c r="A411" s="16"/>
    </row>
    <row r="412" spans="1:1" ht="12.75" customHeight="1" x14ac:dyDescent="0.2">
      <c r="A412" s="16"/>
    </row>
    <row r="413" spans="1:1" ht="12.75" customHeight="1" x14ac:dyDescent="0.2">
      <c r="A413" s="16"/>
    </row>
    <row r="414" spans="1:1" ht="12.75" customHeight="1" x14ac:dyDescent="0.2">
      <c r="A414" s="16"/>
    </row>
    <row r="415" spans="1:1" ht="12.75" customHeight="1" x14ac:dyDescent="0.2">
      <c r="A415" s="16"/>
    </row>
    <row r="416" spans="1:1" ht="12.75" customHeight="1" x14ac:dyDescent="0.2">
      <c r="A416" s="16"/>
    </row>
    <row r="417" spans="1:1" ht="12.75" customHeight="1" x14ac:dyDescent="0.2">
      <c r="A417" s="16"/>
    </row>
    <row r="418" spans="1:1" ht="12.75" customHeight="1" x14ac:dyDescent="0.2">
      <c r="A418" s="16"/>
    </row>
    <row r="419" spans="1:1" ht="12.75" customHeight="1" x14ac:dyDescent="0.2">
      <c r="A419" s="16"/>
    </row>
    <row r="420" spans="1:1" ht="12.75" customHeight="1" x14ac:dyDescent="0.2">
      <c r="A420" s="16"/>
    </row>
    <row r="421" spans="1:1" ht="12.75" customHeight="1" x14ac:dyDescent="0.2">
      <c r="A421" s="16"/>
    </row>
    <row r="422" spans="1:1" ht="12.75" customHeight="1" x14ac:dyDescent="0.2">
      <c r="A422" s="16"/>
    </row>
    <row r="423" spans="1:1" ht="12.75" customHeight="1" x14ac:dyDescent="0.2">
      <c r="A423" s="16"/>
    </row>
    <row r="424" spans="1:1" ht="12.75" customHeight="1" x14ac:dyDescent="0.2">
      <c r="A424" s="16"/>
    </row>
    <row r="425" spans="1:1" ht="12.75" customHeight="1" x14ac:dyDescent="0.2">
      <c r="A425" s="16"/>
    </row>
    <row r="426" spans="1:1" ht="12.75" customHeight="1" x14ac:dyDescent="0.2">
      <c r="A426" s="16"/>
    </row>
    <row r="427" spans="1:1" ht="12.75" customHeight="1" x14ac:dyDescent="0.2">
      <c r="A427" s="16"/>
    </row>
    <row r="428" spans="1:1" ht="12.75" customHeight="1" x14ac:dyDescent="0.2">
      <c r="A428" s="16"/>
    </row>
    <row r="429" spans="1:1" ht="12.75" customHeight="1" x14ac:dyDescent="0.2">
      <c r="A429" s="16"/>
    </row>
    <row r="430" spans="1:1" ht="12.75" customHeight="1" x14ac:dyDescent="0.2">
      <c r="A430" s="16"/>
    </row>
    <row r="431" spans="1:1" ht="12.75" customHeight="1" x14ac:dyDescent="0.2">
      <c r="A431" s="16"/>
    </row>
    <row r="432" spans="1:1" ht="12.75" customHeight="1" x14ac:dyDescent="0.2">
      <c r="A432" s="16"/>
    </row>
    <row r="433" spans="1:1" ht="12.75" customHeight="1" x14ac:dyDescent="0.2">
      <c r="A433" s="16"/>
    </row>
    <row r="434" spans="1:1" ht="12.75" customHeight="1" x14ac:dyDescent="0.2">
      <c r="A434" s="16"/>
    </row>
    <row r="435" spans="1:1" ht="12.75" customHeight="1" x14ac:dyDescent="0.2">
      <c r="A435" s="16"/>
    </row>
    <row r="436" spans="1:1" ht="12.75" customHeight="1" x14ac:dyDescent="0.2">
      <c r="A436" s="16"/>
    </row>
    <row r="437" spans="1:1" ht="12.75" customHeight="1" x14ac:dyDescent="0.2">
      <c r="A437" s="16"/>
    </row>
    <row r="438" spans="1:1" ht="12.75" customHeight="1" x14ac:dyDescent="0.2">
      <c r="A438" s="16"/>
    </row>
    <row r="439" spans="1:1" ht="12.75" customHeight="1" x14ac:dyDescent="0.2">
      <c r="A439" s="16"/>
    </row>
    <row r="440" spans="1:1" ht="12.75" customHeight="1" x14ac:dyDescent="0.2">
      <c r="A440" s="16"/>
    </row>
    <row r="441" spans="1:1" ht="12.75" customHeight="1" x14ac:dyDescent="0.2">
      <c r="A441" s="16"/>
    </row>
    <row r="442" spans="1:1" ht="12.75" customHeight="1" x14ac:dyDescent="0.2">
      <c r="A442" s="16"/>
    </row>
    <row r="443" spans="1:1" ht="12.75" customHeight="1" x14ac:dyDescent="0.2">
      <c r="A443" s="16"/>
    </row>
    <row r="444" spans="1:1" ht="12.75" customHeight="1" x14ac:dyDescent="0.2">
      <c r="A444" s="16"/>
    </row>
    <row r="445" spans="1:1" ht="12.75" customHeight="1" x14ac:dyDescent="0.2">
      <c r="A445" s="16"/>
    </row>
    <row r="446" spans="1:1" ht="12.75" customHeight="1" x14ac:dyDescent="0.2">
      <c r="A446" s="16"/>
    </row>
    <row r="447" spans="1:1" ht="12.75" customHeight="1" x14ac:dyDescent="0.2">
      <c r="A447" s="16"/>
    </row>
    <row r="448" spans="1:1" ht="12.75" customHeight="1" x14ac:dyDescent="0.2">
      <c r="A448" s="16"/>
    </row>
    <row r="449" spans="1:1" ht="12.75" customHeight="1" x14ac:dyDescent="0.2">
      <c r="A449" s="16"/>
    </row>
    <row r="450" spans="1:1" ht="12.75" customHeight="1" x14ac:dyDescent="0.2">
      <c r="A450" s="16"/>
    </row>
    <row r="451" spans="1:1" ht="12.75" customHeight="1" x14ac:dyDescent="0.2">
      <c r="A451" s="16"/>
    </row>
    <row r="452" spans="1:1" ht="12.75" customHeight="1" x14ac:dyDescent="0.2">
      <c r="A452" s="16"/>
    </row>
    <row r="453" spans="1:1" ht="12.75" customHeight="1" x14ac:dyDescent="0.2">
      <c r="A453" s="16"/>
    </row>
    <row r="454" spans="1:1" ht="12.75" customHeight="1" x14ac:dyDescent="0.2">
      <c r="A454" s="16"/>
    </row>
    <row r="455" spans="1:1" ht="12.75" customHeight="1" x14ac:dyDescent="0.2">
      <c r="A455" s="16"/>
    </row>
    <row r="456" spans="1:1" ht="12.75" customHeight="1" x14ac:dyDescent="0.2">
      <c r="A456" s="16"/>
    </row>
    <row r="457" spans="1:1" ht="12.75" customHeight="1" x14ac:dyDescent="0.2">
      <c r="A457" s="16"/>
    </row>
    <row r="458" spans="1:1" ht="12.75" customHeight="1" x14ac:dyDescent="0.2">
      <c r="A458" s="16"/>
    </row>
    <row r="459" spans="1:1" ht="12.75" customHeight="1" x14ac:dyDescent="0.2">
      <c r="A459" s="16"/>
    </row>
    <row r="460" spans="1:1" ht="12.75" customHeight="1" x14ac:dyDescent="0.2">
      <c r="A460" s="16"/>
    </row>
    <row r="461" spans="1:1" ht="12.75" customHeight="1" x14ac:dyDescent="0.2">
      <c r="A461" s="16"/>
    </row>
    <row r="462" spans="1:1" ht="12.75" customHeight="1" x14ac:dyDescent="0.2">
      <c r="A462" s="16"/>
    </row>
    <row r="463" spans="1:1" ht="12.75" customHeight="1" x14ac:dyDescent="0.2">
      <c r="A463" s="16"/>
    </row>
    <row r="464" spans="1:1" ht="12.75" customHeight="1" x14ac:dyDescent="0.2">
      <c r="A464" s="16"/>
    </row>
    <row r="465" spans="1:1" ht="12.75" customHeight="1" x14ac:dyDescent="0.2">
      <c r="A465" s="16"/>
    </row>
    <row r="466" spans="1:1" ht="12.75" customHeight="1" x14ac:dyDescent="0.2">
      <c r="A466" s="16"/>
    </row>
    <row r="467" spans="1:1" ht="12.75" customHeight="1" x14ac:dyDescent="0.2">
      <c r="A467" s="16"/>
    </row>
    <row r="468" spans="1:1" ht="12.75" customHeight="1" x14ac:dyDescent="0.2">
      <c r="A468" s="16"/>
    </row>
    <row r="469" spans="1:1" ht="12.75" customHeight="1" x14ac:dyDescent="0.2">
      <c r="A469" s="16"/>
    </row>
    <row r="470" spans="1:1" ht="12.75" customHeight="1" x14ac:dyDescent="0.2">
      <c r="A470" s="16"/>
    </row>
    <row r="471" spans="1:1" ht="12.75" customHeight="1" x14ac:dyDescent="0.2">
      <c r="A471" s="16"/>
    </row>
    <row r="472" spans="1:1" ht="12.75" customHeight="1" x14ac:dyDescent="0.2">
      <c r="A472" s="16"/>
    </row>
    <row r="473" spans="1:1" ht="12.75" customHeight="1" x14ac:dyDescent="0.2">
      <c r="A473" s="16"/>
    </row>
    <row r="474" spans="1:1" ht="12.75" customHeight="1" x14ac:dyDescent="0.2">
      <c r="A474" s="16"/>
    </row>
    <row r="475" spans="1:1" ht="12.75" customHeight="1" x14ac:dyDescent="0.2">
      <c r="A475" s="16"/>
    </row>
    <row r="476" spans="1:1" ht="12.75" customHeight="1" x14ac:dyDescent="0.2">
      <c r="A476" s="16"/>
    </row>
    <row r="477" spans="1:1" ht="12.75" customHeight="1" x14ac:dyDescent="0.2">
      <c r="A477" s="16"/>
    </row>
    <row r="478" spans="1:1" ht="12.75" customHeight="1" x14ac:dyDescent="0.2">
      <c r="A478" s="16"/>
    </row>
    <row r="479" spans="1:1" ht="12.75" customHeight="1" x14ac:dyDescent="0.2">
      <c r="A479" s="16"/>
    </row>
    <row r="480" spans="1:1" ht="12.75" customHeight="1" x14ac:dyDescent="0.2">
      <c r="A480" s="16"/>
    </row>
    <row r="481" spans="1:1" ht="12.75" customHeight="1" x14ac:dyDescent="0.2">
      <c r="A481" s="16"/>
    </row>
    <row r="482" spans="1:1" ht="12.75" customHeight="1" x14ac:dyDescent="0.2">
      <c r="A482" s="16"/>
    </row>
    <row r="483" spans="1:1" ht="12.75" customHeight="1" x14ac:dyDescent="0.2">
      <c r="A483" s="16"/>
    </row>
    <row r="484" spans="1:1" ht="12.75" customHeight="1" x14ac:dyDescent="0.2">
      <c r="A484" s="16"/>
    </row>
    <row r="485" spans="1:1" ht="12.75" customHeight="1" x14ac:dyDescent="0.2">
      <c r="A485" s="16"/>
    </row>
    <row r="486" spans="1:1" ht="12.75" customHeight="1" x14ac:dyDescent="0.2">
      <c r="A486" s="16"/>
    </row>
    <row r="487" spans="1:1" ht="12.75" customHeight="1" x14ac:dyDescent="0.2">
      <c r="A487" s="16"/>
    </row>
    <row r="488" spans="1:1" ht="12.75" customHeight="1" x14ac:dyDescent="0.2">
      <c r="A488" s="16"/>
    </row>
    <row r="489" spans="1:1" ht="12.75" customHeight="1" x14ac:dyDescent="0.2">
      <c r="A489" s="16"/>
    </row>
    <row r="490" spans="1:1" ht="12.75" customHeight="1" x14ac:dyDescent="0.2">
      <c r="A490" s="16"/>
    </row>
    <row r="491" spans="1:1" ht="12.75" customHeight="1" x14ac:dyDescent="0.2">
      <c r="A491" s="16"/>
    </row>
    <row r="492" spans="1:1" ht="12.75" customHeight="1" x14ac:dyDescent="0.2">
      <c r="A492" s="16"/>
    </row>
    <row r="493" spans="1:1" ht="12.75" customHeight="1" x14ac:dyDescent="0.2">
      <c r="A493" s="16"/>
    </row>
    <row r="494" spans="1:1" ht="12.75" customHeight="1" x14ac:dyDescent="0.2">
      <c r="A494" s="16"/>
    </row>
    <row r="495" spans="1:1" ht="12.75" customHeight="1" x14ac:dyDescent="0.2">
      <c r="A495" s="16"/>
    </row>
    <row r="496" spans="1:1" ht="12.75" customHeight="1" x14ac:dyDescent="0.2">
      <c r="A496" s="16"/>
    </row>
    <row r="497" spans="1:1" ht="12.75" customHeight="1" x14ac:dyDescent="0.2">
      <c r="A497" s="16"/>
    </row>
    <row r="498" spans="1:1" ht="12.75" customHeight="1" x14ac:dyDescent="0.2">
      <c r="A498" s="16"/>
    </row>
    <row r="499" spans="1:1" ht="12.75" customHeight="1" x14ac:dyDescent="0.2">
      <c r="A499" s="16"/>
    </row>
    <row r="500" spans="1:1" ht="12.75" customHeight="1" x14ac:dyDescent="0.2">
      <c r="A500" s="16"/>
    </row>
    <row r="501" spans="1:1" ht="12.75" customHeight="1" x14ac:dyDescent="0.2">
      <c r="A501" s="16"/>
    </row>
    <row r="502" spans="1:1" ht="12.75" customHeight="1" x14ac:dyDescent="0.2">
      <c r="A502" s="16"/>
    </row>
    <row r="503" spans="1:1" ht="12.75" customHeight="1" x14ac:dyDescent="0.2">
      <c r="A503" s="16"/>
    </row>
    <row r="504" spans="1:1" ht="12.75" customHeight="1" x14ac:dyDescent="0.2">
      <c r="A504" s="16"/>
    </row>
    <row r="505" spans="1:1" ht="12.75" customHeight="1" x14ac:dyDescent="0.2">
      <c r="A505" s="16"/>
    </row>
    <row r="506" spans="1:1" ht="12.75" customHeight="1" x14ac:dyDescent="0.2">
      <c r="A506" s="16"/>
    </row>
    <row r="507" spans="1:1" ht="12.75" customHeight="1" x14ac:dyDescent="0.2">
      <c r="A507" s="16"/>
    </row>
    <row r="508" spans="1:1" ht="12.75" customHeight="1" x14ac:dyDescent="0.2">
      <c r="A508" s="16"/>
    </row>
    <row r="509" spans="1:1" ht="12.75" customHeight="1" x14ac:dyDescent="0.2">
      <c r="A509" s="16"/>
    </row>
    <row r="510" spans="1:1" ht="12.75" customHeight="1" x14ac:dyDescent="0.2">
      <c r="A510" s="16"/>
    </row>
    <row r="511" spans="1:1" ht="12.75" customHeight="1" x14ac:dyDescent="0.2">
      <c r="A511" s="16"/>
    </row>
    <row r="512" spans="1:1" ht="12.75" customHeight="1" x14ac:dyDescent="0.2">
      <c r="A512" s="16"/>
    </row>
    <row r="513" spans="1:1" ht="12.75" customHeight="1" x14ac:dyDescent="0.2">
      <c r="A513" s="16"/>
    </row>
    <row r="514" spans="1:1" ht="12.75" customHeight="1" x14ac:dyDescent="0.2">
      <c r="A514" s="16"/>
    </row>
    <row r="515" spans="1:1" ht="12.75" customHeight="1" x14ac:dyDescent="0.2">
      <c r="A515" s="16"/>
    </row>
    <row r="516" spans="1:1" ht="12.75" customHeight="1" x14ac:dyDescent="0.2">
      <c r="A516" s="16"/>
    </row>
    <row r="517" spans="1:1" ht="12.75" customHeight="1" x14ac:dyDescent="0.2">
      <c r="A517" s="16"/>
    </row>
    <row r="518" spans="1:1" ht="12.75" customHeight="1" x14ac:dyDescent="0.2">
      <c r="A518" s="16"/>
    </row>
    <row r="519" spans="1:1" ht="12.75" customHeight="1" x14ac:dyDescent="0.2">
      <c r="A519" s="16"/>
    </row>
    <row r="520" spans="1:1" ht="12.75" customHeight="1" x14ac:dyDescent="0.2">
      <c r="A520" s="16"/>
    </row>
    <row r="521" spans="1:1" ht="12.75" customHeight="1" x14ac:dyDescent="0.2">
      <c r="A521" s="16"/>
    </row>
    <row r="522" spans="1:1" ht="12.75" customHeight="1" x14ac:dyDescent="0.2">
      <c r="A522" s="16"/>
    </row>
    <row r="523" spans="1:1" ht="12.75" customHeight="1" x14ac:dyDescent="0.2">
      <c r="A523" s="16"/>
    </row>
    <row r="524" spans="1:1" ht="12.75" customHeight="1" x14ac:dyDescent="0.2">
      <c r="A524" s="16"/>
    </row>
    <row r="525" spans="1:1" ht="12.75" customHeight="1" x14ac:dyDescent="0.2">
      <c r="A525" s="16"/>
    </row>
    <row r="526" spans="1:1" ht="12.75" customHeight="1" x14ac:dyDescent="0.2">
      <c r="A526" s="16"/>
    </row>
    <row r="527" spans="1:1" ht="12.75" customHeight="1" x14ac:dyDescent="0.2">
      <c r="A527" s="16"/>
    </row>
    <row r="528" spans="1:1" ht="12.75" customHeight="1" x14ac:dyDescent="0.2">
      <c r="A528" s="16"/>
    </row>
    <row r="529" spans="1:1" ht="12.75" customHeight="1" x14ac:dyDescent="0.2">
      <c r="A529" s="16"/>
    </row>
    <row r="530" spans="1:1" ht="12.75" customHeight="1" x14ac:dyDescent="0.2">
      <c r="A530" s="16"/>
    </row>
    <row r="531" spans="1:1" ht="12.75" customHeight="1" x14ac:dyDescent="0.2">
      <c r="A531" s="16"/>
    </row>
    <row r="532" spans="1:1" ht="12.75" customHeight="1" x14ac:dyDescent="0.2">
      <c r="A532" s="16"/>
    </row>
    <row r="533" spans="1:1" ht="12.75" customHeight="1" x14ac:dyDescent="0.2">
      <c r="A533" s="16"/>
    </row>
    <row r="534" spans="1:1" ht="12.75" customHeight="1" x14ac:dyDescent="0.2">
      <c r="A534" s="16"/>
    </row>
    <row r="535" spans="1:1" ht="12.75" customHeight="1" x14ac:dyDescent="0.2">
      <c r="A535" s="16"/>
    </row>
    <row r="536" spans="1:1" ht="12.75" customHeight="1" x14ac:dyDescent="0.2">
      <c r="A536" s="16"/>
    </row>
    <row r="537" spans="1:1" ht="12.75" customHeight="1" x14ac:dyDescent="0.2">
      <c r="A537" s="16"/>
    </row>
    <row r="538" spans="1:1" ht="12.75" customHeight="1" x14ac:dyDescent="0.2">
      <c r="A538" s="16"/>
    </row>
    <row r="539" spans="1:1" ht="12.75" customHeight="1" x14ac:dyDescent="0.2">
      <c r="A539" s="16"/>
    </row>
    <row r="540" spans="1:1" ht="12.75" customHeight="1" x14ac:dyDescent="0.2">
      <c r="A540" s="16"/>
    </row>
    <row r="541" spans="1:1" ht="12.75" customHeight="1" x14ac:dyDescent="0.2">
      <c r="A541" s="16"/>
    </row>
    <row r="542" spans="1:1" ht="12.75" customHeight="1" x14ac:dyDescent="0.2">
      <c r="A542" s="16"/>
    </row>
    <row r="543" spans="1:1" ht="12.75" customHeight="1" x14ac:dyDescent="0.2">
      <c r="A543" s="16"/>
    </row>
    <row r="544" spans="1:1" ht="12.75" customHeight="1" x14ac:dyDescent="0.2">
      <c r="A544" s="16"/>
    </row>
    <row r="545" spans="1:1" ht="12.75" customHeight="1" x14ac:dyDescent="0.2">
      <c r="A545" s="16"/>
    </row>
    <row r="546" spans="1:1" ht="12.75" customHeight="1" x14ac:dyDescent="0.2">
      <c r="A546" s="16"/>
    </row>
    <row r="547" spans="1:1" ht="12.75" customHeight="1" x14ac:dyDescent="0.2">
      <c r="A547" s="16"/>
    </row>
    <row r="548" spans="1:1" ht="12.75" customHeight="1" x14ac:dyDescent="0.2">
      <c r="A548" s="16"/>
    </row>
    <row r="549" spans="1:1" ht="12.75" customHeight="1" x14ac:dyDescent="0.2">
      <c r="A549" s="16"/>
    </row>
    <row r="550" spans="1:1" ht="12.75" customHeight="1" x14ac:dyDescent="0.2">
      <c r="A550" s="16"/>
    </row>
    <row r="551" spans="1:1" ht="12.75" customHeight="1" x14ac:dyDescent="0.2">
      <c r="A551" s="16"/>
    </row>
    <row r="552" spans="1:1" ht="12.75" customHeight="1" x14ac:dyDescent="0.2">
      <c r="A552" s="16"/>
    </row>
    <row r="553" spans="1:1" ht="12.75" customHeight="1" x14ac:dyDescent="0.2">
      <c r="A553" s="16"/>
    </row>
    <row r="554" spans="1:1" ht="12.75" customHeight="1" x14ac:dyDescent="0.2">
      <c r="A554" s="16"/>
    </row>
    <row r="555" spans="1:1" ht="12.75" customHeight="1" x14ac:dyDescent="0.2">
      <c r="A555" s="16"/>
    </row>
    <row r="556" spans="1:1" ht="12.75" customHeight="1" x14ac:dyDescent="0.2">
      <c r="A556" s="16"/>
    </row>
    <row r="557" spans="1:1" ht="12.75" customHeight="1" x14ac:dyDescent="0.2">
      <c r="A557" s="16"/>
    </row>
    <row r="558" spans="1:1" ht="12.75" customHeight="1" x14ac:dyDescent="0.2">
      <c r="A558" s="16"/>
    </row>
    <row r="559" spans="1:1" ht="12.75" customHeight="1" x14ac:dyDescent="0.2">
      <c r="A559" s="16"/>
    </row>
    <row r="560" spans="1:1" ht="12.75" customHeight="1" x14ac:dyDescent="0.2">
      <c r="A560" s="16"/>
    </row>
    <row r="561" spans="1:1" ht="12.75" customHeight="1" x14ac:dyDescent="0.2">
      <c r="A561" s="16"/>
    </row>
    <row r="562" spans="1:1" ht="12.75" customHeight="1" x14ac:dyDescent="0.2">
      <c r="A562" s="16"/>
    </row>
    <row r="563" spans="1:1" ht="12.75" customHeight="1" x14ac:dyDescent="0.2">
      <c r="A563" s="16"/>
    </row>
    <row r="564" spans="1:1" ht="12.75" customHeight="1" x14ac:dyDescent="0.2">
      <c r="A564" s="16"/>
    </row>
    <row r="565" spans="1:1" ht="12.75" customHeight="1" x14ac:dyDescent="0.2">
      <c r="A565" s="16"/>
    </row>
    <row r="566" spans="1:1" ht="12.75" customHeight="1" x14ac:dyDescent="0.2">
      <c r="A566" s="16"/>
    </row>
    <row r="567" spans="1:1" ht="12.75" customHeight="1" x14ac:dyDescent="0.2">
      <c r="A567" s="16"/>
    </row>
    <row r="568" spans="1:1" ht="12.75" customHeight="1" x14ac:dyDescent="0.2">
      <c r="A568" s="16"/>
    </row>
    <row r="569" spans="1:1" ht="12.75" customHeight="1" x14ac:dyDescent="0.2">
      <c r="A569" s="16"/>
    </row>
    <row r="570" spans="1:1" ht="12.75" customHeight="1" x14ac:dyDescent="0.2">
      <c r="A570" s="16"/>
    </row>
    <row r="571" spans="1:1" ht="12.75" customHeight="1" x14ac:dyDescent="0.2">
      <c r="A571" s="16"/>
    </row>
    <row r="572" spans="1:1" ht="12.75" customHeight="1" x14ac:dyDescent="0.2">
      <c r="A572" s="16"/>
    </row>
    <row r="573" spans="1:1" ht="12.75" customHeight="1" x14ac:dyDescent="0.2">
      <c r="A573" s="16"/>
    </row>
    <row r="574" spans="1:1" ht="12.75" customHeight="1" x14ac:dyDescent="0.2">
      <c r="A574" s="16"/>
    </row>
    <row r="575" spans="1:1" ht="12.75" customHeight="1" x14ac:dyDescent="0.2">
      <c r="A575" s="16"/>
    </row>
    <row r="576" spans="1:1" ht="12.75" customHeight="1" x14ac:dyDescent="0.2">
      <c r="A576" s="16"/>
    </row>
    <row r="577" spans="1:1" ht="12.75" customHeight="1" x14ac:dyDescent="0.2">
      <c r="A577" s="16"/>
    </row>
    <row r="578" spans="1:1" ht="12.75" customHeight="1" x14ac:dyDescent="0.2">
      <c r="A578" s="16"/>
    </row>
    <row r="579" spans="1:1" ht="12.75" customHeight="1" x14ac:dyDescent="0.2">
      <c r="A579" s="16"/>
    </row>
    <row r="580" spans="1:1" ht="12.75" customHeight="1" x14ac:dyDescent="0.2">
      <c r="A580" s="16"/>
    </row>
    <row r="581" spans="1:1" ht="12.75" customHeight="1" x14ac:dyDescent="0.2">
      <c r="A581" s="16"/>
    </row>
    <row r="582" spans="1:1" ht="12.75" customHeight="1" x14ac:dyDescent="0.2">
      <c r="A582" s="16"/>
    </row>
    <row r="583" spans="1:1" ht="12.75" customHeight="1" x14ac:dyDescent="0.2">
      <c r="A583" s="16"/>
    </row>
    <row r="584" spans="1:1" ht="12.75" customHeight="1" x14ac:dyDescent="0.2">
      <c r="A584" s="16"/>
    </row>
    <row r="585" spans="1:1" ht="12.75" customHeight="1" x14ac:dyDescent="0.2">
      <c r="A585" s="16"/>
    </row>
    <row r="586" spans="1:1" ht="12.75" customHeight="1" x14ac:dyDescent="0.2">
      <c r="A586" s="16"/>
    </row>
    <row r="587" spans="1:1" ht="12.75" customHeight="1" x14ac:dyDescent="0.2">
      <c r="A587" s="16"/>
    </row>
    <row r="588" spans="1:1" ht="12.75" customHeight="1" x14ac:dyDescent="0.2">
      <c r="A588" s="16"/>
    </row>
    <row r="589" spans="1:1" ht="12.75" customHeight="1" x14ac:dyDescent="0.2">
      <c r="A589" s="16"/>
    </row>
    <row r="590" spans="1:1" ht="12.75" customHeight="1" x14ac:dyDescent="0.2">
      <c r="A590" s="16"/>
    </row>
    <row r="591" spans="1:1" ht="12.75" customHeight="1" x14ac:dyDescent="0.2">
      <c r="A591" s="16"/>
    </row>
    <row r="592" spans="1:1" ht="12.75" customHeight="1" x14ac:dyDescent="0.2">
      <c r="A592" s="16"/>
    </row>
    <row r="593" spans="1:1" ht="12.75" customHeight="1" x14ac:dyDescent="0.2">
      <c r="A593" s="16"/>
    </row>
    <row r="594" spans="1:1" ht="12.75" customHeight="1" x14ac:dyDescent="0.2">
      <c r="A594" s="16"/>
    </row>
    <row r="595" spans="1:1" ht="12.75" customHeight="1" x14ac:dyDescent="0.2">
      <c r="A595" s="16"/>
    </row>
    <row r="596" spans="1:1" ht="12.75" customHeight="1" x14ac:dyDescent="0.2">
      <c r="A596" s="16"/>
    </row>
    <row r="597" spans="1:1" ht="12.75" customHeight="1" x14ac:dyDescent="0.2">
      <c r="A597" s="16"/>
    </row>
    <row r="598" spans="1:1" ht="12.75" customHeight="1" x14ac:dyDescent="0.2">
      <c r="A598" s="16"/>
    </row>
    <row r="599" spans="1:1" ht="12.75" customHeight="1" x14ac:dyDescent="0.2">
      <c r="A599" s="16"/>
    </row>
    <row r="600" spans="1:1" ht="12.75" customHeight="1" x14ac:dyDescent="0.2">
      <c r="A600" s="16"/>
    </row>
    <row r="601" spans="1:1" ht="12.75" customHeight="1" x14ac:dyDescent="0.2">
      <c r="A601" s="16"/>
    </row>
    <row r="602" spans="1:1" ht="12.75" customHeight="1" x14ac:dyDescent="0.2">
      <c r="A602" s="16"/>
    </row>
    <row r="603" spans="1:1" ht="12.75" customHeight="1" x14ac:dyDescent="0.2">
      <c r="A603" s="16"/>
    </row>
    <row r="604" spans="1:1" ht="12.75" customHeight="1" x14ac:dyDescent="0.2">
      <c r="A604" s="16"/>
    </row>
    <row r="605" spans="1:1" ht="12.75" customHeight="1" x14ac:dyDescent="0.2">
      <c r="A605" s="16"/>
    </row>
    <row r="606" spans="1:1" ht="12.75" customHeight="1" x14ac:dyDescent="0.2">
      <c r="A606" s="16"/>
    </row>
    <row r="607" spans="1:1" ht="12.75" customHeight="1" x14ac:dyDescent="0.2">
      <c r="A607" s="16"/>
    </row>
    <row r="608" spans="1:1" ht="12.75" customHeight="1" x14ac:dyDescent="0.2">
      <c r="A608" s="16"/>
    </row>
    <row r="609" spans="1:1" ht="12.75" customHeight="1" x14ac:dyDescent="0.2">
      <c r="A609" s="16"/>
    </row>
    <row r="610" spans="1:1" ht="12.75" customHeight="1" x14ac:dyDescent="0.2">
      <c r="A610" s="16"/>
    </row>
    <row r="611" spans="1:1" ht="12.75" customHeight="1" x14ac:dyDescent="0.2">
      <c r="A611" s="16"/>
    </row>
    <row r="612" spans="1:1" ht="12.75" customHeight="1" x14ac:dyDescent="0.2">
      <c r="A612" s="16"/>
    </row>
    <row r="613" spans="1:1" ht="12.75" customHeight="1" x14ac:dyDescent="0.2">
      <c r="A613" s="16"/>
    </row>
    <row r="614" spans="1:1" ht="12.75" customHeight="1" x14ac:dyDescent="0.2">
      <c r="A614" s="16"/>
    </row>
    <row r="615" spans="1:1" ht="12.75" customHeight="1" x14ac:dyDescent="0.2">
      <c r="A615" s="16"/>
    </row>
    <row r="616" spans="1:1" ht="12.75" customHeight="1" x14ac:dyDescent="0.2">
      <c r="A616" s="16"/>
    </row>
    <row r="617" spans="1:1" ht="12.75" customHeight="1" x14ac:dyDescent="0.2">
      <c r="A617" s="16"/>
    </row>
    <row r="618" spans="1:1" ht="12.75" customHeight="1" x14ac:dyDescent="0.2">
      <c r="A618" s="16"/>
    </row>
    <row r="619" spans="1:1" ht="12.75" customHeight="1" x14ac:dyDescent="0.2">
      <c r="A619" s="16"/>
    </row>
    <row r="620" spans="1:1" ht="12.75" customHeight="1" x14ac:dyDescent="0.2">
      <c r="A620" s="16"/>
    </row>
    <row r="621" spans="1:1" ht="12.75" customHeight="1" x14ac:dyDescent="0.2">
      <c r="A621" s="16"/>
    </row>
    <row r="622" spans="1:1" ht="12.75" customHeight="1" x14ac:dyDescent="0.2">
      <c r="A622" s="16"/>
    </row>
    <row r="623" spans="1:1" ht="12.75" customHeight="1" x14ac:dyDescent="0.2">
      <c r="A623" s="16"/>
    </row>
    <row r="624" spans="1:1" ht="12.75" customHeight="1" x14ac:dyDescent="0.2">
      <c r="A624" s="16"/>
    </row>
    <row r="625" spans="1:1" ht="12.75" customHeight="1" x14ac:dyDescent="0.2">
      <c r="A625" s="16"/>
    </row>
    <row r="626" spans="1:1" ht="12.75" customHeight="1" x14ac:dyDescent="0.2">
      <c r="A626" s="16"/>
    </row>
    <row r="627" spans="1:1" ht="12.75" customHeight="1" x14ac:dyDescent="0.2">
      <c r="A627" s="16"/>
    </row>
    <row r="628" spans="1:1" ht="12.75" customHeight="1" x14ac:dyDescent="0.2">
      <c r="A628" s="16"/>
    </row>
    <row r="629" spans="1:1" ht="12.75" customHeight="1" x14ac:dyDescent="0.2">
      <c r="A629" s="16"/>
    </row>
    <row r="630" spans="1:1" ht="12.75" customHeight="1" x14ac:dyDescent="0.2">
      <c r="A630" s="16"/>
    </row>
    <row r="631" spans="1:1" ht="12.75" customHeight="1" x14ac:dyDescent="0.2">
      <c r="A631" s="16"/>
    </row>
    <row r="632" spans="1:1" ht="12.75" customHeight="1" x14ac:dyDescent="0.2">
      <c r="A632" s="16"/>
    </row>
    <row r="633" spans="1:1" ht="12.75" customHeight="1" x14ac:dyDescent="0.2">
      <c r="A633" s="16"/>
    </row>
    <row r="634" spans="1:1" ht="12.75" customHeight="1" x14ac:dyDescent="0.2">
      <c r="A634" s="16"/>
    </row>
    <row r="635" spans="1:1" ht="12.75" customHeight="1" x14ac:dyDescent="0.2">
      <c r="A635" s="16"/>
    </row>
    <row r="636" spans="1:1" ht="12.75" customHeight="1" x14ac:dyDescent="0.2">
      <c r="A636" s="16"/>
    </row>
    <row r="637" spans="1:1" ht="12.75" customHeight="1" x14ac:dyDescent="0.2">
      <c r="A637" s="16"/>
    </row>
    <row r="638" spans="1:1" ht="12.75" customHeight="1" x14ac:dyDescent="0.2">
      <c r="A638" s="16"/>
    </row>
    <row r="639" spans="1:1" ht="12.75" customHeight="1" x14ac:dyDescent="0.2">
      <c r="A639" s="16"/>
    </row>
    <row r="640" spans="1:1" ht="12.75" customHeight="1" x14ac:dyDescent="0.2">
      <c r="A640" s="16"/>
    </row>
    <row r="641" spans="1:1" ht="12.75" customHeight="1" x14ac:dyDescent="0.2">
      <c r="A641" s="16"/>
    </row>
    <row r="642" spans="1:1" ht="12.75" customHeight="1" x14ac:dyDescent="0.2">
      <c r="A642" s="16"/>
    </row>
    <row r="643" spans="1:1" ht="12.75" customHeight="1" x14ac:dyDescent="0.2">
      <c r="A643" s="16"/>
    </row>
    <row r="644" spans="1:1" ht="12.75" customHeight="1" x14ac:dyDescent="0.2">
      <c r="A644" s="16"/>
    </row>
    <row r="645" spans="1:1" ht="12.75" customHeight="1" x14ac:dyDescent="0.2">
      <c r="A645" s="16"/>
    </row>
    <row r="646" spans="1:1" ht="12.75" customHeight="1" x14ac:dyDescent="0.2">
      <c r="A646" s="16"/>
    </row>
    <row r="647" spans="1:1" ht="12.75" customHeight="1" x14ac:dyDescent="0.2">
      <c r="A647" s="16"/>
    </row>
    <row r="648" spans="1:1" ht="12.75" customHeight="1" x14ac:dyDescent="0.2">
      <c r="A648" s="16"/>
    </row>
    <row r="649" spans="1:1" ht="12.75" customHeight="1" x14ac:dyDescent="0.2">
      <c r="A649" s="16"/>
    </row>
    <row r="650" spans="1:1" ht="12.75" customHeight="1" x14ac:dyDescent="0.2">
      <c r="A650" s="16"/>
    </row>
    <row r="651" spans="1:1" ht="12.75" customHeight="1" x14ac:dyDescent="0.2">
      <c r="A651" s="16"/>
    </row>
    <row r="652" spans="1:1" ht="12.75" customHeight="1" x14ac:dyDescent="0.2">
      <c r="A652" s="16"/>
    </row>
    <row r="653" spans="1:1" ht="12.75" customHeight="1" x14ac:dyDescent="0.2">
      <c r="A653" s="16"/>
    </row>
    <row r="654" spans="1:1" ht="12.75" customHeight="1" x14ac:dyDescent="0.2">
      <c r="A654" s="16"/>
    </row>
    <row r="655" spans="1:1" ht="12.75" customHeight="1" x14ac:dyDescent="0.2">
      <c r="A655" s="16"/>
    </row>
    <row r="656" spans="1:1" ht="12.75" customHeight="1" x14ac:dyDescent="0.2">
      <c r="A656" s="16"/>
    </row>
    <row r="657" spans="1:1" ht="12.75" customHeight="1" x14ac:dyDescent="0.2">
      <c r="A657" s="16"/>
    </row>
    <row r="658" spans="1:1" ht="12.75" customHeight="1" x14ac:dyDescent="0.2">
      <c r="A658" s="16"/>
    </row>
    <row r="659" spans="1:1" ht="12.75" customHeight="1" x14ac:dyDescent="0.2">
      <c r="A659" s="16"/>
    </row>
    <row r="660" spans="1:1" ht="12.75" customHeight="1" x14ac:dyDescent="0.2">
      <c r="A660" s="16"/>
    </row>
    <row r="661" spans="1:1" ht="12.75" customHeight="1" x14ac:dyDescent="0.2">
      <c r="A661" s="16"/>
    </row>
    <row r="662" spans="1:1" ht="12.75" customHeight="1" x14ac:dyDescent="0.2">
      <c r="A662" s="16"/>
    </row>
    <row r="663" spans="1:1" ht="12.75" customHeight="1" x14ac:dyDescent="0.2">
      <c r="A663" s="16"/>
    </row>
    <row r="664" spans="1:1" ht="12.75" customHeight="1" x14ac:dyDescent="0.2">
      <c r="A664" s="16"/>
    </row>
    <row r="665" spans="1:1" ht="12.75" customHeight="1" x14ac:dyDescent="0.2">
      <c r="A665" s="16"/>
    </row>
    <row r="666" spans="1:1" ht="12.75" customHeight="1" x14ac:dyDescent="0.2">
      <c r="A666" s="16"/>
    </row>
    <row r="667" spans="1:1" ht="12.75" customHeight="1" x14ac:dyDescent="0.2">
      <c r="A667" s="16"/>
    </row>
    <row r="668" spans="1:1" ht="12.75" customHeight="1" x14ac:dyDescent="0.2">
      <c r="A668" s="16"/>
    </row>
    <row r="669" spans="1:1" ht="12.75" customHeight="1" x14ac:dyDescent="0.2">
      <c r="A669" s="16"/>
    </row>
    <row r="670" spans="1:1" ht="12.75" customHeight="1" x14ac:dyDescent="0.2">
      <c r="A670" s="16"/>
    </row>
    <row r="671" spans="1:1" ht="12.75" customHeight="1" x14ac:dyDescent="0.2">
      <c r="A671" s="16"/>
    </row>
    <row r="672" spans="1:1" ht="12.75" customHeight="1" x14ac:dyDescent="0.2">
      <c r="A672" s="16"/>
    </row>
    <row r="673" spans="1:1" ht="12.75" customHeight="1" x14ac:dyDescent="0.2">
      <c r="A673" s="16"/>
    </row>
    <row r="674" spans="1:1" ht="12.75" customHeight="1" x14ac:dyDescent="0.2">
      <c r="A674" s="16"/>
    </row>
    <row r="675" spans="1:1" ht="12.75" customHeight="1" x14ac:dyDescent="0.2">
      <c r="A675" s="16"/>
    </row>
    <row r="676" spans="1:1" ht="12.75" customHeight="1" x14ac:dyDescent="0.2">
      <c r="A676" s="16"/>
    </row>
    <row r="677" spans="1:1" ht="12.75" customHeight="1" x14ac:dyDescent="0.2">
      <c r="A677" s="16"/>
    </row>
    <row r="678" spans="1:1" ht="12.75" customHeight="1" x14ac:dyDescent="0.2">
      <c r="A678" s="16"/>
    </row>
    <row r="679" spans="1:1" ht="12.75" customHeight="1" x14ac:dyDescent="0.2">
      <c r="A679" s="16"/>
    </row>
    <row r="680" spans="1:1" ht="12.75" customHeight="1" x14ac:dyDescent="0.2">
      <c r="A680" s="16"/>
    </row>
    <row r="681" spans="1:1" ht="12.75" customHeight="1" x14ac:dyDescent="0.2">
      <c r="A681" s="16"/>
    </row>
    <row r="682" spans="1:1" ht="12.75" customHeight="1" x14ac:dyDescent="0.2">
      <c r="A682" s="16"/>
    </row>
    <row r="683" spans="1:1" ht="12.75" customHeight="1" x14ac:dyDescent="0.2">
      <c r="A683" s="16"/>
    </row>
    <row r="684" spans="1:1" ht="12.75" customHeight="1" x14ac:dyDescent="0.2">
      <c r="A684" s="16"/>
    </row>
    <row r="685" spans="1:1" ht="12.75" customHeight="1" x14ac:dyDescent="0.2">
      <c r="A685" s="16"/>
    </row>
    <row r="686" spans="1:1" ht="12.75" customHeight="1" x14ac:dyDescent="0.2">
      <c r="A686" s="16"/>
    </row>
    <row r="687" spans="1:1" ht="12.75" customHeight="1" x14ac:dyDescent="0.2">
      <c r="A687" s="16"/>
    </row>
    <row r="688" spans="1:1" ht="12.75" customHeight="1" x14ac:dyDescent="0.2">
      <c r="A688" s="16"/>
    </row>
    <row r="689" spans="1:1" ht="12.75" customHeight="1" x14ac:dyDescent="0.2">
      <c r="A689" s="16"/>
    </row>
    <row r="690" spans="1:1" ht="12.75" customHeight="1" x14ac:dyDescent="0.2">
      <c r="A690" s="16"/>
    </row>
    <row r="691" spans="1:1" ht="12.75" customHeight="1" x14ac:dyDescent="0.2">
      <c r="A691" s="16"/>
    </row>
    <row r="692" spans="1:1" ht="12.75" customHeight="1" x14ac:dyDescent="0.2">
      <c r="A692" s="16"/>
    </row>
    <row r="693" spans="1:1" ht="12.75" customHeight="1" x14ac:dyDescent="0.2">
      <c r="A693" s="16"/>
    </row>
    <row r="694" spans="1:1" ht="12.75" customHeight="1" x14ac:dyDescent="0.2">
      <c r="A694" s="16"/>
    </row>
    <row r="695" spans="1:1" ht="12.75" customHeight="1" x14ac:dyDescent="0.2">
      <c r="A695" s="16"/>
    </row>
    <row r="696" spans="1:1" ht="12.75" customHeight="1" x14ac:dyDescent="0.2">
      <c r="A696" s="16"/>
    </row>
    <row r="697" spans="1:1" ht="12.75" customHeight="1" x14ac:dyDescent="0.2">
      <c r="A697" s="16"/>
    </row>
    <row r="698" spans="1:1" ht="12.75" customHeight="1" x14ac:dyDescent="0.2">
      <c r="A698" s="16"/>
    </row>
    <row r="699" spans="1:1" ht="12.75" customHeight="1" x14ac:dyDescent="0.2">
      <c r="A699" s="16"/>
    </row>
    <row r="700" spans="1:1" ht="12.75" customHeight="1" x14ac:dyDescent="0.2">
      <c r="A700" s="16"/>
    </row>
    <row r="701" spans="1:1" ht="12.75" customHeight="1" x14ac:dyDescent="0.2">
      <c r="A701" s="16"/>
    </row>
    <row r="702" spans="1:1" ht="12.75" customHeight="1" x14ac:dyDescent="0.2">
      <c r="A702" s="16"/>
    </row>
    <row r="703" spans="1:1" ht="12.75" customHeight="1" x14ac:dyDescent="0.2">
      <c r="A703" s="16"/>
    </row>
    <row r="704" spans="1:1" ht="12.75" customHeight="1" x14ac:dyDescent="0.2">
      <c r="A704" s="16"/>
    </row>
    <row r="705" spans="1:1" ht="12.75" customHeight="1" x14ac:dyDescent="0.2">
      <c r="A705" s="16"/>
    </row>
    <row r="706" spans="1:1" ht="12.75" customHeight="1" x14ac:dyDescent="0.2">
      <c r="A706" s="16"/>
    </row>
    <row r="707" spans="1:1" ht="12.75" customHeight="1" x14ac:dyDescent="0.2">
      <c r="A707" s="16"/>
    </row>
    <row r="708" spans="1:1" ht="12.75" customHeight="1" x14ac:dyDescent="0.2">
      <c r="A708" s="16"/>
    </row>
    <row r="709" spans="1:1" ht="12.75" customHeight="1" x14ac:dyDescent="0.2">
      <c r="A709" s="16"/>
    </row>
    <row r="710" spans="1:1" ht="12.75" customHeight="1" x14ac:dyDescent="0.2">
      <c r="A710" s="16"/>
    </row>
    <row r="711" spans="1:1" ht="12.75" customHeight="1" x14ac:dyDescent="0.2">
      <c r="A711" s="16"/>
    </row>
    <row r="712" spans="1:1" ht="12.75" customHeight="1" x14ac:dyDescent="0.2">
      <c r="A712" s="16"/>
    </row>
    <row r="713" spans="1:1" ht="12.75" customHeight="1" x14ac:dyDescent="0.2">
      <c r="A713" s="16"/>
    </row>
    <row r="714" spans="1:1" ht="12.75" customHeight="1" x14ac:dyDescent="0.2">
      <c r="A714" s="16"/>
    </row>
    <row r="715" spans="1:1" ht="12.75" customHeight="1" x14ac:dyDescent="0.2">
      <c r="A715" s="16"/>
    </row>
    <row r="716" spans="1:1" ht="12.75" customHeight="1" x14ac:dyDescent="0.2">
      <c r="A716" s="16"/>
    </row>
    <row r="717" spans="1:1" ht="12.75" customHeight="1" x14ac:dyDescent="0.2">
      <c r="A717" s="16"/>
    </row>
    <row r="718" spans="1:1" ht="12.75" customHeight="1" x14ac:dyDescent="0.2">
      <c r="A718" s="16"/>
    </row>
    <row r="719" spans="1:1" ht="12.75" customHeight="1" x14ac:dyDescent="0.2">
      <c r="A719" s="16"/>
    </row>
    <row r="720" spans="1:1" ht="12.75" customHeight="1" x14ac:dyDescent="0.2">
      <c r="A720" s="16"/>
    </row>
    <row r="721" spans="1:1" ht="12.75" customHeight="1" x14ac:dyDescent="0.2">
      <c r="A721" s="16"/>
    </row>
    <row r="722" spans="1:1" ht="12.75" customHeight="1" x14ac:dyDescent="0.2">
      <c r="A722" s="16"/>
    </row>
    <row r="723" spans="1:1" ht="12.75" customHeight="1" x14ac:dyDescent="0.2">
      <c r="A723" s="16"/>
    </row>
    <row r="724" spans="1:1" ht="12.75" customHeight="1" x14ac:dyDescent="0.2">
      <c r="A724" s="16"/>
    </row>
    <row r="725" spans="1:1" ht="12.75" customHeight="1" x14ac:dyDescent="0.2">
      <c r="A725" s="16"/>
    </row>
    <row r="726" spans="1:1" ht="12.75" customHeight="1" x14ac:dyDescent="0.2">
      <c r="A726" s="16"/>
    </row>
    <row r="727" spans="1:1" ht="12.75" customHeight="1" x14ac:dyDescent="0.2">
      <c r="A727" s="16"/>
    </row>
    <row r="728" spans="1:1" ht="12.75" customHeight="1" x14ac:dyDescent="0.2">
      <c r="A728" s="16"/>
    </row>
    <row r="729" spans="1:1" ht="12.75" customHeight="1" x14ac:dyDescent="0.2">
      <c r="A729" s="16"/>
    </row>
    <row r="730" spans="1:1" ht="12.75" customHeight="1" x14ac:dyDescent="0.2">
      <c r="A730" s="16"/>
    </row>
    <row r="731" spans="1:1" ht="12.75" customHeight="1" x14ac:dyDescent="0.2">
      <c r="A731" s="16"/>
    </row>
    <row r="732" spans="1:1" ht="12.75" customHeight="1" x14ac:dyDescent="0.2">
      <c r="A732" s="16"/>
    </row>
    <row r="733" spans="1:1" ht="12.75" customHeight="1" x14ac:dyDescent="0.2">
      <c r="A733" s="16"/>
    </row>
    <row r="734" spans="1:1" ht="12.75" customHeight="1" x14ac:dyDescent="0.2">
      <c r="A734" s="16"/>
    </row>
    <row r="735" spans="1:1" ht="12.75" customHeight="1" x14ac:dyDescent="0.2">
      <c r="A735" s="16"/>
    </row>
    <row r="736" spans="1:1" ht="12.75" customHeight="1" x14ac:dyDescent="0.2">
      <c r="A736" s="16"/>
    </row>
    <row r="737" spans="1:1" ht="12.75" customHeight="1" x14ac:dyDescent="0.2">
      <c r="A737" s="16"/>
    </row>
    <row r="738" spans="1:1" ht="12.75" customHeight="1" x14ac:dyDescent="0.2">
      <c r="A738" s="16"/>
    </row>
    <row r="739" spans="1:1" ht="12.75" customHeight="1" x14ac:dyDescent="0.2">
      <c r="A739" s="16"/>
    </row>
    <row r="740" spans="1:1" ht="12.75" customHeight="1" x14ac:dyDescent="0.2">
      <c r="A740" s="16"/>
    </row>
    <row r="741" spans="1:1" ht="12.75" customHeight="1" x14ac:dyDescent="0.2">
      <c r="A741" s="16"/>
    </row>
    <row r="742" spans="1:1" ht="12.75" customHeight="1" x14ac:dyDescent="0.2">
      <c r="A742" s="16"/>
    </row>
    <row r="743" spans="1:1" ht="12.75" customHeight="1" x14ac:dyDescent="0.2">
      <c r="A743" s="16"/>
    </row>
    <row r="744" spans="1:1" ht="12.75" customHeight="1" x14ac:dyDescent="0.2">
      <c r="A744" s="16"/>
    </row>
    <row r="745" spans="1:1" ht="12.75" customHeight="1" x14ac:dyDescent="0.2">
      <c r="A745" s="16"/>
    </row>
    <row r="746" spans="1:1" ht="12.75" customHeight="1" x14ac:dyDescent="0.2">
      <c r="A746" s="16"/>
    </row>
    <row r="747" spans="1:1" ht="12.75" customHeight="1" x14ac:dyDescent="0.2">
      <c r="A747" s="16"/>
    </row>
    <row r="748" spans="1:1" ht="12.75" customHeight="1" x14ac:dyDescent="0.2">
      <c r="A748" s="16"/>
    </row>
    <row r="749" spans="1:1" ht="12.75" customHeight="1" x14ac:dyDescent="0.2">
      <c r="A749" s="16"/>
    </row>
    <row r="750" spans="1:1" ht="12.75" customHeight="1" x14ac:dyDescent="0.2">
      <c r="A750" s="16"/>
    </row>
    <row r="751" spans="1:1" ht="12.75" customHeight="1" x14ac:dyDescent="0.2">
      <c r="A751" s="16"/>
    </row>
    <row r="752" spans="1:1" ht="12.75" customHeight="1" x14ac:dyDescent="0.2">
      <c r="A752" s="16"/>
    </row>
    <row r="753" spans="1:1" ht="12.75" customHeight="1" x14ac:dyDescent="0.2">
      <c r="A753" s="16"/>
    </row>
    <row r="754" spans="1:1" ht="12.75" customHeight="1" x14ac:dyDescent="0.2">
      <c r="A754" s="16"/>
    </row>
    <row r="755" spans="1:1" ht="12.75" customHeight="1" x14ac:dyDescent="0.2">
      <c r="A755" s="16"/>
    </row>
    <row r="756" spans="1:1" ht="12.75" customHeight="1" x14ac:dyDescent="0.2">
      <c r="A756" s="16"/>
    </row>
    <row r="757" spans="1:1" ht="12.75" customHeight="1" x14ac:dyDescent="0.2">
      <c r="A757" s="16"/>
    </row>
    <row r="758" spans="1:1" ht="12.75" customHeight="1" x14ac:dyDescent="0.2">
      <c r="A758" s="16"/>
    </row>
    <row r="759" spans="1:1" ht="12.75" customHeight="1" x14ac:dyDescent="0.2">
      <c r="A759" s="16"/>
    </row>
    <row r="760" spans="1:1" ht="12.75" customHeight="1" x14ac:dyDescent="0.2">
      <c r="A760" s="16"/>
    </row>
    <row r="761" spans="1:1" ht="12.75" customHeight="1" x14ac:dyDescent="0.2">
      <c r="A761" s="16"/>
    </row>
    <row r="762" spans="1:1" ht="12.75" customHeight="1" x14ac:dyDescent="0.2">
      <c r="A762" s="16"/>
    </row>
    <row r="763" spans="1:1" ht="12.75" customHeight="1" x14ac:dyDescent="0.2">
      <c r="A763" s="16"/>
    </row>
    <row r="764" spans="1:1" ht="12.75" customHeight="1" x14ac:dyDescent="0.2">
      <c r="A764" s="16"/>
    </row>
    <row r="765" spans="1:1" ht="12.75" customHeight="1" x14ac:dyDescent="0.2">
      <c r="A765" s="16"/>
    </row>
    <row r="766" spans="1:1" ht="12.75" customHeight="1" x14ac:dyDescent="0.2">
      <c r="A766" s="16"/>
    </row>
    <row r="767" spans="1:1" ht="12.75" customHeight="1" x14ac:dyDescent="0.2">
      <c r="A767" s="16"/>
    </row>
    <row r="768" spans="1:1" ht="12.75" customHeight="1" x14ac:dyDescent="0.2">
      <c r="A768" s="16"/>
    </row>
    <row r="769" spans="1:1" ht="12.75" customHeight="1" x14ac:dyDescent="0.2">
      <c r="A769" s="16"/>
    </row>
    <row r="770" spans="1:1" ht="12.75" customHeight="1" x14ac:dyDescent="0.2">
      <c r="A770" s="16"/>
    </row>
    <row r="771" spans="1:1" ht="12.75" customHeight="1" x14ac:dyDescent="0.2">
      <c r="A771" s="16"/>
    </row>
    <row r="772" spans="1:1" ht="12.75" customHeight="1" x14ac:dyDescent="0.2">
      <c r="A772" s="16"/>
    </row>
    <row r="773" spans="1:1" ht="12.75" customHeight="1" x14ac:dyDescent="0.2">
      <c r="A773" s="16"/>
    </row>
    <row r="774" spans="1:1" ht="12.75" customHeight="1" x14ac:dyDescent="0.2">
      <c r="A774" s="16"/>
    </row>
    <row r="775" spans="1:1" ht="12.75" customHeight="1" x14ac:dyDescent="0.2">
      <c r="A775" s="16"/>
    </row>
    <row r="776" spans="1:1" ht="12.75" customHeight="1" x14ac:dyDescent="0.2">
      <c r="A776" s="16"/>
    </row>
    <row r="777" spans="1:1" ht="12.75" customHeight="1" x14ac:dyDescent="0.2">
      <c r="A777" s="16"/>
    </row>
    <row r="778" spans="1:1" ht="12.75" customHeight="1" x14ac:dyDescent="0.2">
      <c r="A778" s="16"/>
    </row>
    <row r="779" spans="1:1" ht="12.75" customHeight="1" x14ac:dyDescent="0.2">
      <c r="A779" s="16"/>
    </row>
    <row r="780" spans="1:1" ht="12.75" customHeight="1" x14ac:dyDescent="0.2">
      <c r="A780" s="16"/>
    </row>
    <row r="781" spans="1:1" ht="12.75" customHeight="1" x14ac:dyDescent="0.2">
      <c r="A781" s="16"/>
    </row>
    <row r="782" spans="1:1" ht="12.75" customHeight="1" x14ac:dyDescent="0.2">
      <c r="A782" s="16"/>
    </row>
    <row r="783" spans="1:1" ht="12.75" customHeight="1" x14ac:dyDescent="0.2">
      <c r="A783" s="16"/>
    </row>
    <row r="784" spans="1:1" ht="12.75" customHeight="1" x14ac:dyDescent="0.2">
      <c r="A784" s="16"/>
    </row>
    <row r="785" spans="1:1" ht="12.75" customHeight="1" x14ac:dyDescent="0.2">
      <c r="A785" s="16"/>
    </row>
    <row r="786" spans="1:1" ht="12.75" customHeight="1" x14ac:dyDescent="0.2">
      <c r="A786" s="16"/>
    </row>
    <row r="787" spans="1:1" ht="12.75" customHeight="1" x14ac:dyDescent="0.2">
      <c r="A787" s="16"/>
    </row>
    <row r="788" spans="1:1" ht="12.75" customHeight="1" x14ac:dyDescent="0.2">
      <c r="A788" s="16"/>
    </row>
    <row r="789" spans="1:1" ht="12.75" customHeight="1" x14ac:dyDescent="0.2">
      <c r="A789" s="16"/>
    </row>
    <row r="790" spans="1:1" ht="12.75" customHeight="1" x14ac:dyDescent="0.2">
      <c r="A790" s="16"/>
    </row>
    <row r="791" spans="1:1" ht="12.75" customHeight="1" x14ac:dyDescent="0.2">
      <c r="A791" s="16"/>
    </row>
    <row r="792" spans="1:1" ht="12.75" customHeight="1" x14ac:dyDescent="0.2">
      <c r="A792" s="16"/>
    </row>
    <row r="793" spans="1:1" ht="12.75" customHeight="1" x14ac:dyDescent="0.2">
      <c r="A793" s="16"/>
    </row>
    <row r="794" spans="1:1" ht="12.75" customHeight="1" x14ac:dyDescent="0.2">
      <c r="A794" s="16"/>
    </row>
    <row r="795" spans="1:1" ht="12.75" customHeight="1" x14ac:dyDescent="0.2">
      <c r="A795" s="16"/>
    </row>
    <row r="796" spans="1:1" ht="12.75" customHeight="1" x14ac:dyDescent="0.2">
      <c r="A796" s="16"/>
    </row>
    <row r="797" spans="1:1" ht="12.75" customHeight="1" x14ac:dyDescent="0.2">
      <c r="A797" s="16"/>
    </row>
    <row r="798" spans="1:1" ht="12.75" customHeight="1" x14ac:dyDescent="0.2">
      <c r="A798" s="16"/>
    </row>
    <row r="799" spans="1:1" ht="12.75" customHeight="1" x14ac:dyDescent="0.2">
      <c r="A799" s="16"/>
    </row>
    <row r="800" spans="1:1" ht="12.75" customHeight="1" x14ac:dyDescent="0.2">
      <c r="A800" s="16"/>
    </row>
    <row r="801" spans="1:1" ht="12.75" customHeight="1" x14ac:dyDescent="0.2">
      <c r="A801" s="16"/>
    </row>
    <row r="802" spans="1:1" ht="12.75" customHeight="1" x14ac:dyDescent="0.2">
      <c r="A802" s="16"/>
    </row>
    <row r="803" spans="1:1" ht="12.75" customHeight="1" x14ac:dyDescent="0.2">
      <c r="A803" s="16"/>
    </row>
    <row r="804" spans="1:1" ht="12.75" customHeight="1" x14ac:dyDescent="0.2">
      <c r="A804" s="16"/>
    </row>
    <row r="805" spans="1:1" ht="12.75" customHeight="1" x14ac:dyDescent="0.2">
      <c r="A805" s="16"/>
    </row>
    <row r="806" spans="1:1" ht="12.75" customHeight="1" x14ac:dyDescent="0.2">
      <c r="A806" s="16"/>
    </row>
    <row r="807" spans="1:1" ht="12.75" customHeight="1" x14ac:dyDescent="0.2">
      <c r="A807" s="16"/>
    </row>
    <row r="808" spans="1:1" ht="12.75" customHeight="1" x14ac:dyDescent="0.2">
      <c r="A808" s="16"/>
    </row>
    <row r="809" spans="1:1" ht="12.75" customHeight="1" x14ac:dyDescent="0.2">
      <c r="A809" s="16"/>
    </row>
    <row r="810" spans="1:1" ht="12.75" customHeight="1" x14ac:dyDescent="0.2">
      <c r="A810" s="16"/>
    </row>
    <row r="811" spans="1:1" ht="12.75" customHeight="1" x14ac:dyDescent="0.2">
      <c r="A811" s="16"/>
    </row>
    <row r="812" spans="1:1" ht="12.75" customHeight="1" x14ac:dyDescent="0.2">
      <c r="A812" s="16"/>
    </row>
    <row r="813" spans="1:1" ht="12.75" customHeight="1" x14ac:dyDescent="0.2">
      <c r="A813" s="16"/>
    </row>
    <row r="814" spans="1:1" ht="12.75" customHeight="1" x14ac:dyDescent="0.2">
      <c r="A814" s="16"/>
    </row>
    <row r="815" spans="1:1" ht="12.75" customHeight="1" x14ac:dyDescent="0.2">
      <c r="A815" s="16"/>
    </row>
    <row r="816" spans="1:1" ht="12.75" customHeight="1" x14ac:dyDescent="0.2">
      <c r="A816" s="16"/>
    </row>
    <row r="817" spans="1:1" ht="12.75" customHeight="1" x14ac:dyDescent="0.2">
      <c r="A817" s="16"/>
    </row>
    <row r="818" spans="1:1" ht="12.75" customHeight="1" x14ac:dyDescent="0.2">
      <c r="A818" s="16"/>
    </row>
    <row r="819" spans="1:1" ht="12.75" customHeight="1" x14ac:dyDescent="0.2">
      <c r="A819" s="16"/>
    </row>
    <row r="820" spans="1:1" ht="12.75" customHeight="1" x14ac:dyDescent="0.2">
      <c r="A820" s="16"/>
    </row>
    <row r="821" spans="1:1" ht="12.75" customHeight="1" x14ac:dyDescent="0.2">
      <c r="A821" s="16"/>
    </row>
    <row r="822" spans="1:1" ht="12.75" customHeight="1" x14ac:dyDescent="0.2">
      <c r="A822" s="16"/>
    </row>
    <row r="823" spans="1:1" ht="12.75" customHeight="1" x14ac:dyDescent="0.2">
      <c r="A823" s="16"/>
    </row>
    <row r="824" spans="1:1" ht="12.75" customHeight="1" x14ac:dyDescent="0.2">
      <c r="A824" s="16"/>
    </row>
    <row r="825" spans="1:1" ht="12.75" customHeight="1" x14ac:dyDescent="0.2">
      <c r="A825" s="16"/>
    </row>
    <row r="826" spans="1:1" ht="12.75" customHeight="1" x14ac:dyDescent="0.2">
      <c r="A826" s="16"/>
    </row>
    <row r="827" spans="1:1" ht="12.75" customHeight="1" x14ac:dyDescent="0.2">
      <c r="A827" s="16"/>
    </row>
    <row r="828" spans="1:1" ht="12.75" customHeight="1" x14ac:dyDescent="0.2">
      <c r="A828" s="16"/>
    </row>
    <row r="829" spans="1:1" ht="12.75" customHeight="1" x14ac:dyDescent="0.2">
      <c r="A829" s="16"/>
    </row>
    <row r="830" spans="1:1" ht="12.75" customHeight="1" x14ac:dyDescent="0.2">
      <c r="A830" s="16"/>
    </row>
    <row r="831" spans="1:1" ht="12.75" customHeight="1" x14ac:dyDescent="0.2">
      <c r="A831" s="16"/>
    </row>
    <row r="832" spans="1:1" ht="12.75" customHeight="1" x14ac:dyDescent="0.2">
      <c r="A832" s="16"/>
    </row>
    <row r="833" spans="1:1" ht="12.75" customHeight="1" x14ac:dyDescent="0.2">
      <c r="A833" s="16"/>
    </row>
    <row r="834" spans="1:1" ht="12.75" customHeight="1" x14ac:dyDescent="0.2">
      <c r="A834" s="16"/>
    </row>
    <row r="835" spans="1:1" ht="12.75" customHeight="1" x14ac:dyDescent="0.2">
      <c r="A835" s="16"/>
    </row>
    <row r="836" spans="1:1" ht="12.75" customHeight="1" x14ac:dyDescent="0.2">
      <c r="A836" s="16"/>
    </row>
    <row r="837" spans="1:1" ht="12.75" customHeight="1" x14ac:dyDescent="0.2">
      <c r="A837" s="16"/>
    </row>
    <row r="838" spans="1:1" ht="12.75" customHeight="1" x14ac:dyDescent="0.2">
      <c r="A838" s="16"/>
    </row>
    <row r="839" spans="1:1" ht="12.75" customHeight="1" x14ac:dyDescent="0.2">
      <c r="A839" s="16"/>
    </row>
    <row r="840" spans="1:1" ht="12.75" customHeight="1" x14ac:dyDescent="0.2">
      <c r="A840" s="16"/>
    </row>
    <row r="841" spans="1:1" ht="12.75" customHeight="1" x14ac:dyDescent="0.2">
      <c r="A841" s="16"/>
    </row>
    <row r="842" spans="1:1" ht="12.75" customHeight="1" x14ac:dyDescent="0.2">
      <c r="A842" s="16"/>
    </row>
    <row r="843" spans="1:1" ht="12.75" customHeight="1" x14ac:dyDescent="0.2">
      <c r="A843" s="16"/>
    </row>
    <row r="844" spans="1:1" ht="12.75" customHeight="1" x14ac:dyDescent="0.2">
      <c r="A844" s="16"/>
    </row>
    <row r="845" spans="1:1" ht="12.75" customHeight="1" x14ac:dyDescent="0.2">
      <c r="A845" s="16"/>
    </row>
    <row r="846" spans="1:1" ht="12.75" customHeight="1" x14ac:dyDescent="0.2">
      <c r="A846" s="16"/>
    </row>
    <row r="847" spans="1:1" ht="12.75" customHeight="1" x14ac:dyDescent="0.2">
      <c r="A847" s="16"/>
    </row>
    <row r="848" spans="1:1" ht="12.75" customHeight="1" x14ac:dyDescent="0.2">
      <c r="A848" s="16"/>
    </row>
    <row r="849" spans="1:1" ht="12.75" customHeight="1" x14ac:dyDescent="0.2">
      <c r="A849" s="16"/>
    </row>
    <row r="850" spans="1:1" ht="12.75" customHeight="1" x14ac:dyDescent="0.2">
      <c r="A850" s="16"/>
    </row>
    <row r="851" spans="1:1" ht="12.75" customHeight="1" x14ac:dyDescent="0.2">
      <c r="A851" s="16"/>
    </row>
    <row r="852" spans="1:1" ht="12.75" customHeight="1" x14ac:dyDescent="0.2">
      <c r="A852" s="16"/>
    </row>
    <row r="853" spans="1:1" ht="12.75" customHeight="1" x14ac:dyDescent="0.2">
      <c r="A853" s="16"/>
    </row>
    <row r="854" spans="1:1" ht="12.75" customHeight="1" x14ac:dyDescent="0.2">
      <c r="A854" s="16"/>
    </row>
    <row r="855" spans="1:1" ht="12.75" customHeight="1" x14ac:dyDescent="0.2">
      <c r="A855" s="16"/>
    </row>
    <row r="856" spans="1:1" ht="12.75" customHeight="1" x14ac:dyDescent="0.2">
      <c r="A856" s="16"/>
    </row>
    <row r="857" spans="1:1" ht="12.75" customHeight="1" x14ac:dyDescent="0.2">
      <c r="A857" s="16"/>
    </row>
    <row r="858" spans="1:1" ht="12.75" customHeight="1" x14ac:dyDescent="0.2">
      <c r="A858" s="16"/>
    </row>
    <row r="859" spans="1:1" ht="12.75" customHeight="1" x14ac:dyDescent="0.2">
      <c r="A859" s="16"/>
    </row>
    <row r="860" spans="1:1" ht="12.75" customHeight="1" x14ac:dyDescent="0.2">
      <c r="A860" s="16"/>
    </row>
    <row r="861" spans="1:1" ht="12.75" customHeight="1" x14ac:dyDescent="0.2">
      <c r="A861" s="16"/>
    </row>
    <row r="862" spans="1:1" ht="12.75" customHeight="1" x14ac:dyDescent="0.2">
      <c r="A862" s="16"/>
    </row>
    <row r="863" spans="1:1" ht="12.75" customHeight="1" x14ac:dyDescent="0.2">
      <c r="A863" s="16"/>
    </row>
    <row r="864" spans="1:1" ht="12.75" customHeight="1" x14ac:dyDescent="0.2">
      <c r="A864" s="16"/>
    </row>
    <row r="865" spans="1:1" ht="12.75" customHeight="1" x14ac:dyDescent="0.2">
      <c r="A865" s="16"/>
    </row>
    <row r="866" spans="1:1" ht="12.75" customHeight="1" x14ac:dyDescent="0.2">
      <c r="A866" s="16"/>
    </row>
    <row r="867" spans="1:1" ht="12.75" customHeight="1" x14ac:dyDescent="0.2">
      <c r="A867" s="16"/>
    </row>
    <row r="868" spans="1:1" ht="12.75" customHeight="1" x14ac:dyDescent="0.2">
      <c r="A868" s="16"/>
    </row>
    <row r="869" spans="1:1" ht="12.75" customHeight="1" x14ac:dyDescent="0.2">
      <c r="A869" s="16"/>
    </row>
    <row r="870" spans="1:1" ht="12.75" customHeight="1" x14ac:dyDescent="0.2">
      <c r="A870" s="16"/>
    </row>
    <row r="871" spans="1:1" ht="12.75" customHeight="1" x14ac:dyDescent="0.2">
      <c r="A871" s="16"/>
    </row>
    <row r="872" spans="1:1" ht="12.75" customHeight="1" x14ac:dyDescent="0.2">
      <c r="A872" s="16"/>
    </row>
    <row r="873" spans="1:1" ht="12.75" customHeight="1" x14ac:dyDescent="0.2">
      <c r="A873" s="16"/>
    </row>
    <row r="874" spans="1:1" ht="12.75" customHeight="1" x14ac:dyDescent="0.2">
      <c r="A874" s="16"/>
    </row>
    <row r="875" spans="1:1" ht="12.75" customHeight="1" x14ac:dyDescent="0.2">
      <c r="A875" s="16"/>
    </row>
    <row r="876" spans="1:1" ht="12.75" customHeight="1" x14ac:dyDescent="0.2">
      <c r="A876" s="16"/>
    </row>
    <row r="877" spans="1:1" ht="12.75" customHeight="1" x14ac:dyDescent="0.2">
      <c r="A877" s="16"/>
    </row>
    <row r="878" spans="1:1" ht="12.75" customHeight="1" x14ac:dyDescent="0.2">
      <c r="A878" s="16"/>
    </row>
    <row r="879" spans="1:1" ht="12.75" customHeight="1" x14ac:dyDescent="0.2">
      <c r="A879" s="16"/>
    </row>
    <row r="880" spans="1:1" ht="12.75" customHeight="1" x14ac:dyDescent="0.2">
      <c r="A880" s="16"/>
    </row>
    <row r="881" spans="1:1" ht="12.75" customHeight="1" x14ac:dyDescent="0.2">
      <c r="A881" s="16"/>
    </row>
    <row r="882" spans="1:1" ht="12.75" customHeight="1" x14ac:dyDescent="0.2">
      <c r="A882" s="16"/>
    </row>
    <row r="883" spans="1:1" ht="12.75" customHeight="1" x14ac:dyDescent="0.2">
      <c r="A883" s="16"/>
    </row>
    <row r="884" spans="1:1" ht="12.75" customHeight="1" x14ac:dyDescent="0.2">
      <c r="A884" s="16"/>
    </row>
    <row r="885" spans="1:1" ht="12.75" customHeight="1" x14ac:dyDescent="0.2">
      <c r="A885" s="16"/>
    </row>
    <row r="886" spans="1:1" ht="12.75" customHeight="1" x14ac:dyDescent="0.2">
      <c r="A886" s="16"/>
    </row>
    <row r="887" spans="1:1" ht="12.75" customHeight="1" x14ac:dyDescent="0.2">
      <c r="A887" s="16"/>
    </row>
    <row r="888" spans="1:1" ht="12.75" customHeight="1" x14ac:dyDescent="0.2">
      <c r="A888" s="16"/>
    </row>
    <row r="889" spans="1:1" ht="12.75" customHeight="1" x14ac:dyDescent="0.2">
      <c r="A889" s="16"/>
    </row>
    <row r="890" spans="1:1" ht="12.75" customHeight="1" x14ac:dyDescent="0.2">
      <c r="A890" s="16"/>
    </row>
    <row r="891" spans="1:1" ht="12.75" customHeight="1" x14ac:dyDescent="0.2">
      <c r="A891" s="16"/>
    </row>
    <row r="892" spans="1:1" ht="12.75" customHeight="1" x14ac:dyDescent="0.2">
      <c r="A892" s="16"/>
    </row>
    <row r="893" spans="1:1" ht="12.75" customHeight="1" x14ac:dyDescent="0.2">
      <c r="A893" s="16"/>
    </row>
    <row r="894" spans="1:1" ht="12.75" customHeight="1" x14ac:dyDescent="0.2">
      <c r="A894" s="16"/>
    </row>
    <row r="895" spans="1:1" ht="12.75" customHeight="1" x14ac:dyDescent="0.2">
      <c r="A895" s="16"/>
    </row>
    <row r="896" spans="1:1" ht="12.75" customHeight="1" x14ac:dyDescent="0.2">
      <c r="A896" s="16"/>
    </row>
    <row r="897" spans="1:1" ht="12.75" customHeight="1" x14ac:dyDescent="0.2">
      <c r="A897" s="16"/>
    </row>
    <row r="898" spans="1:1" ht="12.75" customHeight="1" x14ac:dyDescent="0.2">
      <c r="A898" s="16"/>
    </row>
    <row r="899" spans="1:1" ht="12.75" customHeight="1" x14ac:dyDescent="0.2">
      <c r="A899" s="16"/>
    </row>
    <row r="900" spans="1:1" ht="12.75" customHeight="1" x14ac:dyDescent="0.2">
      <c r="A900" s="16"/>
    </row>
    <row r="901" spans="1:1" ht="12.75" customHeight="1" x14ac:dyDescent="0.2">
      <c r="A901" s="16"/>
    </row>
    <row r="902" spans="1:1" ht="12.75" customHeight="1" x14ac:dyDescent="0.2">
      <c r="A902" s="16"/>
    </row>
    <row r="903" spans="1:1" ht="12.75" customHeight="1" x14ac:dyDescent="0.2">
      <c r="A903" s="16"/>
    </row>
    <row r="904" spans="1:1" ht="12.75" customHeight="1" x14ac:dyDescent="0.2">
      <c r="A904" s="16"/>
    </row>
    <row r="905" spans="1:1" ht="12.75" customHeight="1" x14ac:dyDescent="0.2">
      <c r="A905" s="16"/>
    </row>
    <row r="906" spans="1:1" ht="12.75" customHeight="1" x14ac:dyDescent="0.2">
      <c r="A906" s="16"/>
    </row>
    <row r="907" spans="1:1" ht="12.75" customHeight="1" x14ac:dyDescent="0.2">
      <c r="A907" s="16"/>
    </row>
    <row r="908" spans="1:1" ht="12.75" customHeight="1" x14ac:dyDescent="0.2">
      <c r="A908" s="16"/>
    </row>
    <row r="909" spans="1:1" ht="12.75" customHeight="1" x14ac:dyDescent="0.2">
      <c r="A909" s="16"/>
    </row>
    <row r="910" spans="1:1" ht="12.75" customHeight="1" x14ac:dyDescent="0.2">
      <c r="A910" s="16"/>
    </row>
    <row r="911" spans="1:1" ht="12.75" customHeight="1" x14ac:dyDescent="0.2">
      <c r="A911" s="16"/>
    </row>
    <row r="912" spans="1:1" ht="12.75" customHeight="1" x14ac:dyDescent="0.2">
      <c r="A912" s="16"/>
    </row>
    <row r="913" spans="1:1" ht="12.75" customHeight="1" x14ac:dyDescent="0.2">
      <c r="A913" s="16"/>
    </row>
    <row r="914" spans="1:1" ht="12.75" customHeight="1" x14ac:dyDescent="0.2">
      <c r="A914" s="16"/>
    </row>
    <row r="915" spans="1:1" ht="12.75" customHeight="1" x14ac:dyDescent="0.2">
      <c r="A915" s="16"/>
    </row>
    <row r="916" spans="1:1" ht="12.75" customHeight="1" x14ac:dyDescent="0.2">
      <c r="A916" s="16"/>
    </row>
    <row r="917" spans="1:1" ht="12.75" customHeight="1" x14ac:dyDescent="0.2">
      <c r="A917" s="16"/>
    </row>
    <row r="918" spans="1:1" ht="12.75" customHeight="1" x14ac:dyDescent="0.2">
      <c r="A918" s="16"/>
    </row>
    <row r="919" spans="1:1" ht="12.75" customHeight="1" x14ac:dyDescent="0.2">
      <c r="A919" s="16"/>
    </row>
    <row r="920" spans="1:1" ht="12.75" customHeight="1" x14ac:dyDescent="0.2">
      <c r="A920" s="16"/>
    </row>
    <row r="921" spans="1:1" ht="12.75" customHeight="1" x14ac:dyDescent="0.2">
      <c r="A921" s="16"/>
    </row>
    <row r="922" spans="1:1" ht="12.75" customHeight="1" x14ac:dyDescent="0.2">
      <c r="A922" s="16"/>
    </row>
    <row r="923" spans="1:1" ht="12.75" customHeight="1" x14ac:dyDescent="0.2">
      <c r="A923" s="16"/>
    </row>
    <row r="924" spans="1:1" ht="12.75" customHeight="1" x14ac:dyDescent="0.2">
      <c r="A924" s="16"/>
    </row>
    <row r="925" spans="1:1" ht="12.75" customHeight="1" x14ac:dyDescent="0.2">
      <c r="A925" s="16"/>
    </row>
    <row r="926" spans="1:1" ht="12.75" customHeight="1" x14ac:dyDescent="0.2">
      <c r="A926" s="16"/>
    </row>
    <row r="927" spans="1:1" ht="12.75" customHeight="1" x14ac:dyDescent="0.2">
      <c r="A927" s="16"/>
    </row>
    <row r="928" spans="1:1" ht="12.75" customHeight="1" x14ac:dyDescent="0.2">
      <c r="A928" s="16"/>
    </row>
    <row r="929" spans="1:1" ht="12.75" customHeight="1" x14ac:dyDescent="0.2">
      <c r="A929" s="16"/>
    </row>
    <row r="930" spans="1:1" ht="12.75" customHeight="1" x14ac:dyDescent="0.2">
      <c r="A930" s="16"/>
    </row>
    <row r="931" spans="1:1" ht="12.75" customHeight="1" x14ac:dyDescent="0.2">
      <c r="A931" s="16"/>
    </row>
    <row r="932" spans="1:1" ht="12.75" customHeight="1" x14ac:dyDescent="0.2">
      <c r="A932" s="16"/>
    </row>
    <row r="933" spans="1:1" ht="12.75" customHeight="1" x14ac:dyDescent="0.2">
      <c r="A933" s="16"/>
    </row>
    <row r="934" spans="1:1" ht="12.75" customHeight="1" x14ac:dyDescent="0.2">
      <c r="A934" s="16"/>
    </row>
    <row r="935" spans="1:1" ht="12.75" customHeight="1" x14ac:dyDescent="0.2">
      <c r="A935" s="16"/>
    </row>
    <row r="936" spans="1:1" ht="12.75" customHeight="1" x14ac:dyDescent="0.2">
      <c r="A936" s="16"/>
    </row>
    <row r="937" spans="1:1" ht="12.75" customHeight="1" x14ac:dyDescent="0.2">
      <c r="A937" s="16"/>
    </row>
    <row r="938" spans="1:1" ht="12.75" customHeight="1" x14ac:dyDescent="0.2">
      <c r="A938" s="16"/>
    </row>
    <row r="939" spans="1:1" ht="12.75" customHeight="1" x14ac:dyDescent="0.2">
      <c r="A939" s="16"/>
    </row>
    <row r="940" spans="1:1" ht="12.75" customHeight="1" x14ac:dyDescent="0.2">
      <c r="A940" s="16"/>
    </row>
    <row r="941" spans="1:1" ht="12.75" customHeight="1" x14ac:dyDescent="0.2">
      <c r="A941" s="16"/>
    </row>
    <row r="942" spans="1:1" ht="12.75" customHeight="1" x14ac:dyDescent="0.2">
      <c r="A942" s="16"/>
    </row>
    <row r="943" spans="1:1" ht="12.75" customHeight="1" x14ac:dyDescent="0.2">
      <c r="A943" s="16"/>
    </row>
    <row r="944" spans="1:1" ht="12.75" customHeight="1" x14ac:dyDescent="0.2">
      <c r="A944" s="16"/>
    </row>
    <row r="945" spans="1:1" ht="12.75" customHeight="1" x14ac:dyDescent="0.2">
      <c r="A945" s="16"/>
    </row>
    <row r="946" spans="1:1" ht="12.75" customHeight="1" x14ac:dyDescent="0.2">
      <c r="A946" s="16"/>
    </row>
    <row r="947" spans="1:1" ht="12.75" customHeight="1" x14ac:dyDescent="0.2">
      <c r="A947" s="16"/>
    </row>
    <row r="948" spans="1:1" ht="12.75" customHeight="1" x14ac:dyDescent="0.2">
      <c r="A948" s="16"/>
    </row>
    <row r="949" spans="1:1" ht="12.75" customHeight="1" x14ac:dyDescent="0.2">
      <c r="A949" s="16"/>
    </row>
    <row r="950" spans="1:1" ht="12.75" customHeight="1" x14ac:dyDescent="0.2">
      <c r="A950" s="16"/>
    </row>
    <row r="951" spans="1:1" ht="12.75" customHeight="1" x14ac:dyDescent="0.2">
      <c r="A951" s="16"/>
    </row>
    <row r="952" spans="1:1" ht="12.75" customHeight="1" x14ac:dyDescent="0.2">
      <c r="A952" s="16"/>
    </row>
    <row r="953" spans="1:1" ht="12.75" customHeight="1" x14ac:dyDescent="0.2">
      <c r="A953" s="16"/>
    </row>
    <row r="954" spans="1:1" ht="12.75" customHeight="1" x14ac:dyDescent="0.2">
      <c r="A954" s="16"/>
    </row>
    <row r="955" spans="1:1" ht="12.75" customHeight="1" x14ac:dyDescent="0.2">
      <c r="A955" s="16"/>
    </row>
    <row r="956" spans="1:1" ht="12.75" customHeight="1" x14ac:dyDescent="0.2">
      <c r="A956" s="16"/>
    </row>
    <row r="957" spans="1:1" ht="12.75" customHeight="1" x14ac:dyDescent="0.2">
      <c r="A957" s="16"/>
    </row>
    <row r="958" spans="1:1" ht="12.75" customHeight="1" x14ac:dyDescent="0.2">
      <c r="A958" s="16"/>
    </row>
    <row r="959" spans="1:1" ht="12.75" customHeight="1" x14ac:dyDescent="0.2">
      <c r="A959" s="16"/>
    </row>
    <row r="960" spans="1:1" ht="12.75" customHeight="1" x14ac:dyDescent="0.2">
      <c r="A960" s="16"/>
    </row>
    <row r="961" spans="1:1" ht="12.75" customHeight="1" x14ac:dyDescent="0.2">
      <c r="A961" s="16"/>
    </row>
    <row r="962" spans="1:1" ht="12.75" customHeight="1" x14ac:dyDescent="0.2">
      <c r="A962" s="16"/>
    </row>
    <row r="963" spans="1:1" ht="12.75" customHeight="1" x14ac:dyDescent="0.2">
      <c r="A963" s="16"/>
    </row>
    <row r="964" spans="1:1" ht="12.75" customHeight="1" x14ac:dyDescent="0.2">
      <c r="A964" s="16"/>
    </row>
    <row r="965" spans="1:1" ht="12.75" customHeight="1" x14ac:dyDescent="0.2">
      <c r="A965" s="16"/>
    </row>
    <row r="966" spans="1:1" ht="12.75" customHeight="1" x14ac:dyDescent="0.2">
      <c r="A966" s="16"/>
    </row>
    <row r="967" spans="1:1" ht="12.75" customHeight="1" x14ac:dyDescent="0.2">
      <c r="A967" s="16"/>
    </row>
    <row r="968" spans="1:1" ht="12.75" customHeight="1" x14ac:dyDescent="0.2">
      <c r="A968" s="16"/>
    </row>
    <row r="969" spans="1:1" ht="12.75" customHeight="1" x14ac:dyDescent="0.2">
      <c r="A969" s="16"/>
    </row>
    <row r="970" spans="1:1" ht="12.75" customHeight="1" x14ac:dyDescent="0.2">
      <c r="A970" s="16"/>
    </row>
    <row r="971" spans="1:1" ht="12.75" customHeight="1" x14ac:dyDescent="0.2">
      <c r="A971" s="16"/>
    </row>
    <row r="972" spans="1:1" ht="12.75" customHeight="1" x14ac:dyDescent="0.2">
      <c r="A972" s="16"/>
    </row>
    <row r="973" spans="1:1" ht="12.75" customHeight="1" x14ac:dyDescent="0.2">
      <c r="A973" s="16"/>
    </row>
    <row r="974" spans="1:1" ht="12.75" customHeight="1" x14ac:dyDescent="0.2">
      <c r="A974" s="16"/>
    </row>
    <row r="975" spans="1:1" ht="12.75" customHeight="1" x14ac:dyDescent="0.2">
      <c r="A975" s="16"/>
    </row>
  </sheetData>
  <sheetProtection algorithmName="SHA-512" hashValue="hE/S85bu4SfO8pG1zgneNZokRKBg2SC5lFcIfxI0c1rEi9DKrMOX1Ho//4w5k8l8ujfSUA+Hf2QhttQXZ2MLGQ==" saltValue="uVoJyjc5sXUh0TclY8lykA==" spinCount="100000" sheet="1" objects="1" scenarios="1" selectLockedCells="1" selectUnlockedCells="1"/>
  <mergeCells count="4">
    <mergeCell ref="B1:C1"/>
    <mergeCell ref="A2:A5"/>
    <mergeCell ref="A6:C6"/>
    <mergeCell ref="B7:C7"/>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1"/>
  <sheetViews>
    <sheetView zoomScale="80" zoomScaleNormal="80" workbookViewId="0">
      <selection activeCell="B1" sqref="B1:P1"/>
    </sheetView>
  </sheetViews>
  <sheetFormatPr defaultColWidth="8.5703125" defaultRowHeight="15" x14ac:dyDescent="0.25"/>
  <cols>
    <col min="1" max="1" width="4.5703125" style="20" customWidth="1"/>
    <col min="2" max="2" width="25.5703125" style="18" customWidth="1"/>
    <col min="3" max="3" width="29" style="18" bestFit="1" customWidth="1"/>
    <col min="4" max="4" width="13.42578125" style="18" bestFit="1" customWidth="1"/>
    <col min="5" max="5" width="32.5703125" style="18" bestFit="1" customWidth="1"/>
    <col min="6" max="6" width="32.5703125" style="18" customWidth="1"/>
    <col min="7" max="7" width="16.5703125" style="18" bestFit="1" customWidth="1"/>
    <col min="8" max="9" width="16.5703125" style="18" customWidth="1"/>
    <col min="10" max="10" width="14.42578125" style="18" customWidth="1"/>
    <col min="11" max="11" width="16.5703125" style="18" customWidth="1"/>
    <col min="12" max="12" width="15.42578125" style="18" bestFit="1" customWidth="1"/>
    <col min="13" max="13" width="10.5703125" style="18" customWidth="1"/>
    <col min="14" max="14" width="14.42578125" style="18" bestFit="1" customWidth="1"/>
    <col min="15" max="15" width="12.5703125" style="18" bestFit="1" customWidth="1"/>
    <col min="16" max="16" width="24.42578125" customWidth="1"/>
    <col min="17" max="17" width="18.5703125" style="18" customWidth="1"/>
    <col min="18" max="16384" width="8.5703125" style="18"/>
  </cols>
  <sheetData>
    <row r="1" spans="1:16" x14ac:dyDescent="0.25">
      <c r="A1" s="221" t="s">
        <v>70</v>
      </c>
      <c r="B1" s="222" t="s">
        <v>75</v>
      </c>
      <c r="C1" s="222" t="s">
        <v>269</v>
      </c>
      <c r="D1" s="222" t="s">
        <v>64</v>
      </c>
      <c r="E1" s="222" t="s">
        <v>65</v>
      </c>
      <c r="F1" s="222" t="s">
        <v>205</v>
      </c>
      <c r="G1" s="222" t="s">
        <v>66</v>
      </c>
      <c r="H1" s="199" t="s">
        <v>168</v>
      </c>
      <c r="I1" s="199" t="s">
        <v>173</v>
      </c>
      <c r="J1" s="199" t="s">
        <v>217</v>
      </c>
      <c r="K1" s="199" t="s">
        <v>218</v>
      </c>
      <c r="L1" s="222" t="s">
        <v>35</v>
      </c>
      <c r="M1" s="222" t="s">
        <v>36</v>
      </c>
      <c r="N1" s="222" t="s">
        <v>33</v>
      </c>
      <c r="O1" s="222" t="s">
        <v>34</v>
      </c>
      <c r="P1" s="222" t="s">
        <v>67</v>
      </c>
    </row>
    <row r="2" spans="1:16" ht="75" customHeight="1" x14ac:dyDescent="0.25">
      <c r="A2" s="216" t="s">
        <v>493</v>
      </c>
      <c r="B2" s="217" t="s">
        <v>90</v>
      </c>
      <c r="C2" s="217" t="str">
        <f>Tabulka5[[#This Row],[ID]]&amp;": "&amp;Tabulka4[[#This Row],[Typové primární aktivum]]</f>
        <v>S1: Služba certifikace senzorů</v>
      </c>
      <c r="D2" s="217" t="s">
        <v>69</v>
      </c>
      <c r="E2" s="217" t="s">
        <v>98</v>
      </c>
      <c r="F2" s="218" t="s">
        <v>368</v>
      </c>
      <c r="G2" s="217" t="s">
        <v>370</v>
      </c>
      <c r="H2" s="218" t="s">
        <v>169</v>
      </c>
      <c r="I2" s="218" t="s">
        <v>174</v>
      </c>
      <c r="J2" s="218" t="s">
        <v>169</v>
      </c>
      <c r="K2" s="218" t="s">
        <v>169</v>
      </c>
      <c r="L2" s="219">
        <f>'S1'!E5</f>
        <v>3</v>
      </c>
      <c r="M2" s="220">
        <f>'S1'!E6</f>
        <v>4</v>
      </c>
      <c r="N2" s="219">
        <f>'S1'!E7</f>
        <v>3</v>
      </c>
      <c r="O2" s="219">
        <f>'S1'!E8</f>
        <v>3</v>
      </c>
      <c r="P2" s="217"/>
    </row>
    <row r="3" spans="1:16" s="19" customFormat="1" ht="46.5" customHeight="1" x14ac:dyDescent="0.25">
      <c r="A3" s="59" t="s">
        <v>71</v>
      </c>
      <c r="B3" s="60" t="s">
        <v>95</v>
      </c>
      <c r="C3" s="60" t="str">
        <f>Tabulka5[[#This Row],[ID]]&amp;": "&amp;Tabulka4[[#This Row],[Typové primární aktivum]]</f>
        <v>P1: Seznam certifikovaných senzorů</v>
      </c>
      <c r="D3" s="60" t="s">
        <v>68</v>
      </c>
      <c r="E3" s="60" t="s">
        <v>413</v>
      </c>
      <c r="F3" s="61" t="s">
        <v>368</v>
      </c>
      <c r="G3" s="60" t="s">
        <v>371</v>
      </c>
      <c r="H3" s="61" t="s">
        <v>170</v>
      </c>
      <c r="I3" s="61" t="s">
        <v>174</v>
      </c>
      <c r="J3" s="61" t="s">
        <v>169</v>
      </c>
      <c r="K3" s="61" t="s">
        <v>169</v>
      </c>
      <c r="L3" s="62">
        <f>'P1'!E5</f>
        <v>2</v>
      </c>
      <c r="M3" s="62">
        <f>'P1'!E6</f>
        <v>1</v>
      </c>
      <c r="N3" s="62">
        <f>'P1'!E7</f>
        <v>1</v>
      </c>
      <c r="O3" s="62">
        <f>'P1'!E8</f>
        <v>3</v>
      </c>
      <c r="P3" s="60"/>
    </row>
    <row r="4" spans="1:16" ht="74.25" customHeight="1" x14ac:dyDescent="0.25">
      <c r="A4" s="59" t="s">
        <v>72</v>
      </c>
      <c r="B4" s="60" t="s">
        <v>91</v>
      </c>
      <c r="C4" s="60" t="str">
        <f>Tabulka5[[#This Row],[ID]]&amp;": "&amp;Tabulka4[[#This Row],[Typové primární aktivum]]</f>
        <v>P2: Rozhodnutí</v>
      </c>
      <c r="D4" s="60" t="s">
        <v>68</v>
      </c>
      <c r="E4" s="60" t="s">
        <v>92</v>
      </c>
      <c r="F4" s="61" t="s">
        <v>368</v>
      </c>
      <c r="G4" s="60" t="s">
        <v>370</v>
      </c>
      <c r="H4" s="61" t="s">
        <v>169</v>
      </c>
      <c r="I4" s="61" t="s">
        <v>175</v>
      </c>
      <c r="J4" s="61" t="s">
        <v>169</v>
      </c>
      <c r="K4" s="61" t="s">
        <v>169</v>
      </c>
      <c r="L4" s="62">
        <f>'P2'!E5</f>
        <v>2</v>
      </c>
      <c r="M4" s="62">
        <f>'P2'!E6</f>
        <v>3</v>
      </c>
      <c r="N4" s="62">
        <f>'P2'!E7</f>
        <v>3</v>
      </c>
      <c r="O4" s="62">
        <f>'P2'!E8</f>
        <v>3</v>
      </c>
      <c r="P4" s="60"/>
    </row>
    <row r="5" spans="1:16" s="19" customFormat="1" ht="78" customHeight="1" x14ac:dyDescent="0.25">
      <c r="A5" s="59" t="s">
        <v>73</v>
      </c>
      <c r="B5" s="60" t="s">
        <v>96</v>
      </c>
      <c r="C5" s="60" t="str">
        <f>Tabulka5[[#This Row],[ID]]&amp;": "&amp;Tabulka4[[#This Row],[Typové primární aktivum]]</f>
        <v>P3: Žádosti, technická dokumentace</v>
      </c>
      <c r="D5" s="60" t="s">
        <v>68</v>
      </c>
      <c r="E5" s="60" t="s">
        <v>93</v>
      </c>
      <c r="F5" s="61" t="s">
        <v>368</v>
      </c>
      <c r="G5" s="60" t="s">
        <v>370</v>
      </c>
      <c r="H5" s="61" t="s">
        <v>169</v>
      </c>
      <c r="I5" s="61" t="s">
        <v>174</v>
      </c>
      <c r="J5" s="61" t="s">
        <v>169</v>
      </c>
      <c r="K5" s="61" t="s">
        <v>169</v>
      </c>
      <c r="L5" s="62">
        <f>'P3'!E5</f>
        <v>3</v>
      </c>
      <c r="M5" s="62">
        <f>'P3'!E6</f>
        <v>3</v>
      </c>
      <c r="N5" s="62">
        <f>'P3'!E7</f>
        <v>3</v>
      </c>
      <c r="O5" s="62">
        <f>'P3'!E8</f>
        <v>3</v>
      </c>
      <c r="P5" s="60"/>
    </row>
    <row r="6" spans="1:16" ht="74.25" customHeight="1" x14ac:dyDescent="0.25">
      <c r="A6" s="59" t="s">
        <v>74</v>
      </c>
      <c r="B6" s="60" t="s">
        <v>97</v>
      </c>
      <c r="C6" s="60" t="str">
        <f>Tabulka5[[#This Row],[ID]]&amp;": "&amp;Tabulka4[[#This Row],[Typové primární aktivum]]</f>
        <v>P4: Informace o průběhu certifikace</v>
      </c>
      <c r="D6" s="60" t="s">
        <v>68</v>
      </c>
      <c r="E6" s="60" t="s">
        <v>94</v>
      </c>
      <c r="F6" s="61" t="s">
        <v>368</v>
      </c>
      <c r="G6" s="60" t="s">
        <v>370</v>
      </c>
      <c r="H6" s="61" t="s">
        <v>169</v>
      </c>
      <c r="I6" s="61" t="s">
        <v>175</v>
      </c>
      <c r="J6" s="61" t="s">
        <v>169</v>
      </c>
      <c r="K6" s="61" t="s">
        <v>169</v>
      </c>
      <c r="L6" s="62">
        <f>'P4'!E5</f>
        <v>3</v>
      </c>
      <c r="M6" s="66">
        <f>'P4'!E6</f>
        <v>4</v>
      </c>
      <c r="N6" s="62">
        <f>'P4'!E7</f>
        <v>3</v>
      </c>
      <c r="O6" s="62">
        <f>'P4'!E8</f>
        <v>3</v>
      </c>
      <c r="P6" s="60"/>
    </row>
    <row r="7" spans="1:16" x14ac:dyDescent="0.25">
      <c r="A7" s="59" t="s">
        <v>635</v>
      </c>
      <c r="B7" s="63" t="s">
        <v>635</v>
      </c>
      <c r="C7" s="64" t="str">
        <f>Tabulka5[[#This Row],[ID]]&amp;": "&amp;Tabulka4[[#This Row],[Typové primární aktivum]]</f>
        <v>…: …</v>
      </c>
      <c r="D7" s="63" t="s">
        <v>636</v>
      </c>
      <c r="E7" s="63" t="s">
        <v>635</v>
      </c>
      <c r="F7" s="60" t="s">
        <v>635</v>
      </c>
      <c r="G7" s="63" t="s">
        <v>635</v>
      </c>
      <c r="H7" s="60" t="s">
        <v>635</v>
      </c>
      <c r="I7" s="61" t="s">
        <v>635</v>
      </c>
      <c r="J7" s="61" t="s">
        <v>635</v>
      </c>
      <c r="K7" s="61" t="s">
        <v>635</v>
      </c>
      <c r="L7" s="65" t="s">
        <v>635</v>
      </c>
      <c r="M7" s="65" t="s">
        <v>635</v>
      </c>
      <c r="N7" s="65" t="s">
        <v>635</v>
      </c>
      <c r="O7" s="65" t="s">
        <v>635</v>
      </c>
      <c r="P7" s="63" t="s">
        <v>635</v>
      </c>
    </row>
    <row r="8" spans="1:16" x14ac:dyDescent="0.25">
      <c r="A8" s="33"/>
      <c r="B8" s="30"/>
      <c r="C8" s="30"/>
      <c r="D8" s="30"/>
      <c r="E8" s="30"/>
      <c r="F8" s="30"/>
      <c r="G8" s="30"/>
      <c r="H8" s="30"/>
      <c r="I8" s="31"/>
      <c r="J8" s="31"/>
      <c r="K8" s="31"/>
      <c r="L8" s="32"/>
      <c r="M8" s="32"/>
      <c r="N8" s="32"/>
      <c r="O8" s="32"/>
      <c r="P8" s="30"/>
    </row>
    <row r="9" spans="1:16" x14ac:dyDescent="0.25">
      <c r="A9" s="33"/>
      <c r="B9" s="30"/>
      <c r="C9" s="34"/>
      <c r="D9" s="30"/>
      <c r="E9" s="30"/>
      <c r="F9" s="30"/>
      <c r="G9" s="30"/>
      <c r="H9" s="30"/>
      <c r="I9" s="31"/>
      <c r="J9" s="31"/>
      <c r="K9" s="31"/>
      <c r="L9" s="32"/>
      <c r="M9" s="32"/>
      <c r="N9" s="32"/>
      <c r="O9" s="32"/>
      <c r="P9" s="30"/>
    </row>
    <row r="10" spans="1:16" x14ac:dyDescent="0.25">
      <c r="A10" s="33"/>
      <c r="B10" s="30"/>
      <c r="C10" s="34"/>
      <c r="D10" s="30"/>
      <c r="E10" s="30"/>
      <c r="F10" s="30"/>
      <c r="G10" s="30"/>
      <c r="H10" s="30"/>
      <c r="I10" s="31"/>
      <c r="J10" s="31"/>
      <c r="K10" s="31"/>
      <c r="L10" s="32"/>
      <c r="M10" s="32"/>
      <c r="N10" s="32"/>
      <c r="O10" s="32"/>
      <c r="P10" s="30"/>
    </row>
    <row r="11" spans="1:16" x14ac:dyDescent="0.25">
      <c r="A11" s="33"/>
      <c r="B11" s="30"/>
      <c r="C11" s="34"/>
      <c r="D11" s="30"/>
      <c r="E11" s="30"/>
      <c r="F11" s="30"/>
      <c r="G11" s="30"/>
      <c r="H11" s="30"/>
      <c r="I11" s="31"/>
      <c r="J11" s="31"/>
      <c r="K11" s="31"/>
      <c r="L11" s="32"/>
      <c r="M11" s="32"/>
      <c r="N11" s="32"/>
      <c r="O11" s="32"/>
      <c r="P11" s="30"/>
    </row>
  </sheetData>
  <sheetProtection algorithmName="SHA-512" hashValue="xGlZt7eHZpaOxtJ9ZFLnpFXkOiHSQ/3YMLeQ0AV7frRyiXCv/VJctvNw9Abnh0/VF+cxnb6e6DNFKYcvQnH+BA==" saltValue="pZc8W5WyuTEC0DfpRFJGIA==" spinCount="100000" sheet="1" objects="1" scenarios="1" selectLockedCells="1" selectUnlockedCells="1"/>
  <phoneticPr fontId="35" type="noConversion"/>
  <conditionalFormatting sqref="L2:O7">
    <cfRule type="cellIs" dxfId="693" priority="2" operator="equal">
      <formula>4</formula>
    </cfRule>
    <cfRule type="cellIs" dxfId="692" priority="3" operator="equal">
      <formula>3</formula>
    </cfRule>
    <cfRule type="cellIs" dxfId="691" priority="4" operator="equal">
      <formula>2</formula>
    </cfRule>
    <cfRule type="cellIs" dxfId="690" priority="5" operator="equal">
      <formula>1</formula>
    </cfRule>
  </conditionalFormatting>
  <conditionalFormatting sqref="H2:I7">
    <cfRule type="cellIs" dxfId="689" priority="1" operator="equal">
      <formula>"ano"</formula>
    </cfRule>
  </conditionalFormatting>
  <dataValidations count="2">
    <dataValidation type="list" allowBlank="1" showInputMessage="1" showErrorMessage="1" sqref="D2:D6" xr:uid="{8890D11E-C5EC-4D62-9B24-D56E9F917793}">
      <formula1>"informace, služba"</formula1>
    </dataValidation>
    <dataValidation type="list" allowBlank="1" showInputMessage="1" showErrorMessage="1" sqref="H2:H6" xr:uid="{BDE57419-F469-45D2-AAD1-D5C57CF1A915}">
      <formula1>"ano, ne"</formula1>
    </dataValidation>
  </dataValidations>
  <pageMargins left="0.7" right="0.7" top="0.78740157499999996" bottom="0.78740157499999996" header="0.3" footer="0.3"/>
  <pageSetup paperSize="9" orientation="portrait" horizontalDpi="300" verticalDpi="300" r:id="rId1"/>
  <ignoredErrors>
    <ignoredError sqref="L3:L5 M3:M5 L6:M6 L7:M7" calculatedColumn="1"/>
  </ignoredErrors>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EE0A0-A3F5-4D3D-A9ED-5A17C03FA62E}">
  <dimension ref="A1:H7"/>
  <sheetViews>
    <sheetView workbookViewId="0">
      <selection activeCell="A3" activeCellId="1" sqref="A1:H2 A3:B7"/>
    </sheetView>
  </sheetViews>
  <sheetFormatPr defaultRowHeight="15" x14ac:dyDescent="0.25"/>
  <cols>
    <col min="1" max="1" width="7.5703125" customWidth="1"/>
    <col min="2" max="2" width="27.5703125" bestFit="1" customWidth="1"/>
    <col min="3" max="7" width="14.5703125" customWidth="1"/>
    <col min="8" max="8" width="40.5703125" customWidth="1"/>
  </cols>
  <sheetData>
    <row r="1" spans="1:8" x14ac:dyDescent="0.25">
      <c r="A1" s="290" t="s">
        <v>202</v>
      </c>
      <c r="B1" s="290"/>
      <c r="C1" s="196" t="s">
        <v>493</v>
      </c>
      <c r="D1" s="196" t="s">
        <v>71</v>
      </c>
      <c r="E1" s="196" t="s">
        <v>72</v>
      </c>
      <c r="F1" s="196" t="s">
        <v>73</v>
      </c>
      <c r="G1" s="196" t="s">
        <v>74</v>
      </c>
      <c r="H1" s="290" t="s">
        <v>204</v>
      </c>
    </row>
    <row r="2" spans="1:8" ht="45" x14ac:dyDescent="0.25">
      <c r="A2" s="290"/>
      <c r="B2" s="290"/>
      <c r="C2" s="196" t="str">
        <f>'Katalog primárních aktiv'!B2</f>
        <v>Služba certifikace senzorů</v>
      </c>
      <c r="D2" s="196" t="str">
        <f>'Katalog primárních aktiv'!B3</f>
        <v>Seznam certifikovaných senzorů</v>
      </c>
      <c r="E2" s="196" t="str">
        <f>'Katalog primárních aktiv'!B4</f>
        <v>Rozhodnutí</v>
      </c>
      <c r="F2" s="196" t="str">
        <f>'Katalog primárních aktiv'!B5</f>
        <v>Žádosti, technická dokumentace</v>
      </c>
      <c r="G2" s="196" t="str">
        <f>'Katalog primárních aktiv'!B6</f>
        <v>Informace o průběhu certifikace</v>
      </c>
      <c r="H2" s="290"/>
    </row>
    <row r="3" spans="1:8" ht="75" x14ac:dyDescent="0.25">
      <c r="A3" s="215" t="s">
        <v>493</v>
      </c>
      <c r="B3" s="215" t="str">
        <f>'Katalog primárních aktiv'!B2</f>
        <v>Služba certifikace senzorů</v>
      </c>
      <c r="C3" s="69"/>
      <c r="D3" s="198" t="s">
        <v>203</v>
      </c>
      <c r="E3" s="198" t="s">
        <v>203</v>
      </c>
      <c r="F3" s="198" t="s">
        <v>203</v>
      </c>
      <c r="G3" s="198" t="s">
        <v>203</v>
      </c>
      <c r="H3" s="214" t="s">
        <v>686</v>
      </c>
    </row>
    <row r="4" spans="1:8" ht="30" x14ac:dyDescent="0.25">
      <c r="A4" s="215" t="s">
        <v>71</v>
      </c>
      <c r="B4" s="215" t="str">
        <f>'Katalog primárních aktiv'!B3</f>
        <v>Seznam certifikovaných senzorů</v>
      </c>
      <c r="C4" s="213" t="s">
        <v>203</v>
      </c>
      <c r="D4" s="69"/>
      <c r="E4" s="67"/>
      <c r="F4" s="67"/>
      <c r="G4" s="67"/>
      <c r="H4" s="68"/>
    </row>
    <row r="5" spans="1:8" x14ac:dyDescent="0.25">
      <c r="A5" s="215" t="s">
        <v>72</v>
      </c>
      <c r="B5" s="215" t="str">
        <f>'Katalog primárních aktiv'!B4</f>
        <v>Rozhodnutí</v>
      </c>
      <c r="C5" s="213" t="s">
        <v>203</v>
      </c>
      <c r="D5" s="67"/>
      <c r="E5" s="69"/>
      <c r="F5" s="67"/>
      <c r="G5" s="67"/>
      <c r="H5" s="68"/>
    </row>
    <row r="6" spans="1:8" ht="30" x14ac:dyDescent="0.25">
      <c r="A6" s="215" t="s">
        <v>73</v>
      </c>
      <c r="B6" s="215" t="str">
        <f>'Katalog primárních aktiv'!B5</f>
        <v>Žádosti, technická dokumentace</v>
      </c>
      <c r="C6" s="213" t="s">
        <v>203</v>
      </c>
      <c r="D6" s="67"/>
      <c r="E6" s="67"/>
      <c r="F6" s="69"/>
      <c r="G6" s="67"/>
      <c r="H6" s="68"/>
    </row>
    <row r="7" spans="1:8" ht="30" x14ac:dyDescent="0.25">
      <c r="A7" s="215" t="s">
        <v>74</v>
      </c>
      <c r="B7" s="215" t="str">
        <f>'Katalog primárních aktiv'!B6</f>
        <v>Informace o průběhu certifikace</v>
      </c>
      <c r="C7" s="213" t="s">
        <v>203</v>
      </c>
      <c r="D7" s="67"/>
      <c r="E7" s="67"/>
      <c r="F7" s="67"/>
      <c r="G7" s="70"/>
      <c r="H7" s="68"/>
    </row>
  </sheetData>
  <sheetProtection algorithmName="SHA-512" hashValue="sCt5VLo3WqyJVcLXt2Fedni+wQZmcqKPAxPAfuTML7wywDCooRt58irZwq3vUF9wYk0ID4JNzBCtn6miNBD4bg==" saltValue="hTJ3ievFSmVegS191OV0iA==" spinCount="100000" sheet="1" objects="1" scenarios="1" selectLockedCells="1" selectUnlockedCells="1"/>
  <mergeCells count="2">
    <mergeCell ref="H1:H2"/>
    <mergeCell ref="A1:B2"/>
  </mergeCells>
  <phoneticPr fontId="35" type="noConversion"/>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7"/>
  <sheetViews>
    <sheetView zoomScale="90" zoomScaleNormal="90" workbookViewId="0"/>
  </sheetViews>
  <sheetFormatPr defaultColWidth="27.42578125" defaultRowHeight="12.75" x14ac:dyDescent="0.25"/>
  <cols>
    <col min="1" max="1" width="37.42578125" style="21" customWidth="1"/>
    <col min="2" max="24" width="4.5703125" style="21" customWidth="1"/>
    <col min="25" max="25" width="2.42578125" style="21" customWidth="1"/>
    <col min="26" max="26" width="6.42578125" style="21" customWidth="1"/>
    <col min="27" max="27" width="10.5703125" style="21" customWidth="1"/>
    <col min="28" max="16384" width="27.42578125" style="21"/>
  </cols>
  <sheetData>
    <row r="1" spans="1:27" ht="20.100000000000001" customHeight="1" x14ac:dyDescent="0.25">
      <c r="A1" s="238" t="s">
        <v>42</v>
      </c>
      <c r="B1" s="293" t="str">
        <f>'Katalog primárních aktiv'!B2</f>
        <v>Služba certifikace senzorů</v>
      </c>
      <c r="C1" s="294"/>
      <c r="D1" s="294"/>
      <c r="E1" s="294"/>
      <c r="F1" s="294"/>
      <c r="G1" s="294"/>
      <c r="H1" s="294"/>
      <c r="I1" s="294"/>
      <c r="J1" s="294"/>
      <c r="K1" s="294"/>
      <c r="L1" s="294"/>
      <c r="M1" s="294"/>
      <c r="N1" s="294"/>
      <c r="O1" s="294"/>
      <c r="P1" s="294"/>
      <c r="Q1" s="294"/>
      <c r="R1" s="294"/>
      <c r="S1" s="294"/>
      <c r="T1" s="294"/>
      <c r="U1" s="294"/>
      <c r="V1" s="294"/>
      <c r="W1" s="294"/>
      <c r="X1" s="294"/>
      <c r="Y1" s="17"/>
    </row>
    <row r="2" spans="1:27" ht="20.100000000000001" customHeight="1" x14ac:dyDescent="0.25">
      <c r="A2" s="238" t="s">
        <v>551</v>
      </c>
      <c r="B2" s="293" t="str">
        <f>'Katalog primárních aktiv'!F2</f>
        <v>náměstek sekce certifikací (Martin Novotný)</v>
      </c>
      <c r="C2" s="294"/>
      <c r="D2" s="294"/>
      <c r="E2" s="294"/>
      <c r="F2" s="294"/>
      <c r="G2" s="294"/>
      <c r="H2" s="294"/>
      <c r="I2" s="294"/>
      <c r="J2" s="294"/>
      <c r="K2" s="294"/>
      <c r="L2" s="294"/>
      <c r="M2" s="294"/>
      <c r="N2" s="294"/>
      <c r="O2" s="294"/>
      <c r="P2" s="294"/>
      <c r="Q2" s="294"/>
      <c r="R2" s="294"/>
      <c r="S2" s="294"/>
      <c r="T2" s="294"/>
      <c r="U2" s="294"/>
      <c r="V2" s="294"/>
      <c r="W2" s="294"/>
      <c r="X2" s="294"/>
      <c r="Y2" s="17"/>
    </row>
    <row r="3" spans="1:27" ht="20.100000000000001" customHeight="1" x14ac:dyDescent="0.25">
      <c r="A3" s="238" t="s">
        <v>46</v>
      </c>
      <c r="B3" s="293" t="str">
        <f>'Katalog primárních aktiv'!G2</f>
        <v>ředitel odboru certifikací 1 (Jan Novák), ředitelka odboru certifikací 2 (Tereza Černá)</v>
      </c>
      <c r="C3" s="294"/>
      <c r="D3" s="294"/>
      <c r="E3" s="294"/>
      <c r="F3" s="294"/>
      <c r="G3" s="294"/>
      <c r="H3" s="294"/>
      <c r="I3" s="294"/>
      <c r="J3" s="294"/>
      <c r="K3" s="294"/>
      <c r="L3" s="294"/>
      <c r="M3" s="294"/>
      <c r="N3" s="294"/>
      <c r="O3" s="294"/>
      <c r="P3" s="294"/>
      <c r="Q3" s="294"/>
      <c r="R3" s="294"/>
      <c r="S3" s="294"/>
      <c r="T3" s="294"/>
      <c r="U3" s="294"/>
      <c r="V3" s="294"/>
      <c r="W3" s="294"/>
      <c r="X3" s="294"/>
    </row>
    <row r="4" spans="1:27" ht="20.100000000000001" customHeight="1" x14ac:dyDescent="0.25">
      <c r="A4" s="238" t="s">
        <v>47</v>
      </c>
      <c r="B4" s="295">
        <v>44502</v>
      </c>
      <c r="C4" s="296"/>
      <c r="D4" s="296"/>
      <c r="E4" s="297"/>
      <c r="F4" s="297"/>
      <c r="G4" s="297"/>
      <c r="H4" s="297"/>
      <c r="I4" s="297"/>
      <c r="J4" s="297"/>
      <c r="K4" s="22"/>
      <c r="L4" s="17"/>
      <c r="M4" s="17"/>
      <c r="N4" s="17"/>
      <c r="O4" s="17"/>
      <c r="P4" s="17"/>
      <c r="Q4" s="17"/>
      <c r="R4" s="17"/>
      <c r="S4" s="17"/>
      <c r="T4" s="17"/>
      <c r="U4" s="17"/>
      <c r="V4" s="17"/>
      <c r="W4" s="17"/>
      <c r="X4" s="17"/>
    </row>
    <row r="5" spans="1:27" ht="20.100000000000001" customHeight="1" x14ac:dyDescent="0.25">
      <c r="A5" s="298" t="s">
        <v>729</v>
      </c>
      <c r="B5" s="299" t="s">
        <v>35</v>
      </c>
      <c r="C5" s="299"/>
      <c r="D5" s="299"/>
      <c r="E5" s="252">
        <v>3</v>
      </c>
      <c r="F5" s="22"/>
      <c r="G5" s="22"/>
      <c r="H5" s="22"/>
      <c r="I5" s="22"/>
      <c r="J5" s="22"/>
      <c r="K5" s="22"/>
      <c r="L5" s="17"/>
      <c r="M5" s="17"/>
      <c r="N5" s="17"/>
      <c r="O5" s="17"/>
      <c r="P5" s="17"/>
      <c r="Q5" s="17"/>
      <c r="R5" s="17"/>
      <c r="S5" s="17"/>
      <c r="T5" s="17"/>
      <c r="U5" s="17"/>
      <c r="V5" s="17"/>
      <c r="W5" s="17"/>
      <c r="X5" s="17"/>
    </row>
    <row r="6" spans="1:27" ht="20.100000000000001" customHeight="1" x14ac:dyDescent="0.25">
      <c r="A6" s="298"/>
      <c r="B6" s="299" t="s">
        <v>36</v>
      </c>
      <c r="C6" s="299"/>
      <c r="D6" s="299"/>
      <c r="E6" s="253">
        <f>MAX(S12:S25)</f>
        <v>4</v>
      </c>
      <c r="F6" s="22"/>
      <c r="G6" s="22"/>
      <c r="H6" s="22"/>
      <c r="I6" s="22"/>
      <c r="J6" s="22"/>
      <c r="K6" s="22"/>
      <c r="L6" s="17"/>
      <c r="M6" s="17"/>
      <c r="N6" s="17"/>
      <c r="O6" s="17"/>
      <c r="P6" s="17"/>
      <c r="Q6" s="17"/>
      <c r="R6" s="17"/>
      <c r="S6" s="17"/>
      <c r="T6" s="17"/>
      <c r="U6" s="17"/>
      <c r="V6" s="17"/>
      <c r="W6" s="17"/>
      <c r="X6" s="17"/>
    </row>
    <row r="7" spans="1:27" ht="20.100000000000001" customHeight="1" x14ac:dyDescent="0.25">
      <c r="A7" s="298"/>
      <c r="B7" s="299" t="s">
        <v>33</v>
      </c>
      <c r="C7" s="299"/>
      <c r="D7" s="299"/>
      <c r="E7" s="254">
        <f>MAX(V12:V25)</f>
        <v>3</v>
      </c>
      <c r="F7" s="22"/>
      <c r="G7" s="22"/>
      <c r="H7" s="22"/>
      <c r="I7" s="22"/>
      <c r="J7" s="22"/>
      <c r="K7" s="22"/>
      <c r="L7" s="17"/>
      <c r="M7" s="17"/>
      <c r="N7" s="17"/>
      <c r="O7" s="17"/>
      <c r="P7" s="17"/>
      <c r="Q7" s="17"/>
      <c r="R7" s="17"/>
      <c r="S7" s="17"/>
      <c r="T7" s="17"/>
      <c r="U7" s="17"/>
      <c r="V7" s="17"/>
      <c r="W7" s="17"/>
      <c r="X7" s="17"/>
    </row>
    <row r="8" spans="1:27" ht="20.100000000000001" customHeight="1" x14ac:dyDescent="0.25">
      <c r="A8" s="298"/>
      <c r="B8" s="299" t="s">
        <v>34</v>
      </c>
      <c r="C8" s="299"/>
      <c r="D8" s="299"/>
      <c r="E8" s="254">
        <f>MAX(W12:X25)</f>
        <v>3</v>
      </c>
      <c r="F8" s="22"/>
      <c r="G8" s="22"/>
      <c r="H8" s="22"/>
      <c r="I8" s="22"/>
      <c r="J8" s="22"/>
      <c r="K8" s="22"/>
      <c r="L8" s="17"/>
      <c r="M8" s="17"/>
      <c r="N8" s="17"/>
      <c r="O8" s="17"/>
      <c r="P8" s="17"/>
      <c r="Q8" s="17"/>
      <c r="R8" s="17"/>
      <c r="S8" s="17"/>
      <c r="T8" s="17"/>
      <c r="U8" s="17"/>
      <c r="V8" s="17"/>
      <c r="W8" s="17"/>
      <c r="X8" s="17"/>
    </row>
    <row r="9" spans="1:27" ht="9.75" customHeight="1" x14ac:dyDescent="0.25">
      <c r="A9" s="17"/>
      <c r="B9" s="17"/>
      <c r="C9" s="17"/>
      <c r="D9" s="17"/>
      <c r="E9" s="17"/>
      <c r="F9" s="17"/>
      <c r="G9" s="17"/>
      <c r="H9" s="17"/>
      <c r="I9" s="17"/>
      <c r="J9" s="17"/>
      <c r="K9" s="17"/>
      <c r="L9" s="17"/>
      <c r="M9" s="17"/>
      <c r="N9" s="17"/>
      <c r="O9" s="17"/>
      <c r="P9" s="17"/>
      <c r="Q9" s="17"/>
      <c r="R9" s="17"/>
      <c r="S9" s="17"/>
      <c r="T9" s="17"/>
      <c r="U9" s="17"/>
      <c r="V9" s="17"/>
      <c r="W9" s="17"/>
      <c r="X9" s="17"/>
    </row>
    <row r="10" spans="1:27" ht="20.100000000000001" customHeight="1" x14ac:dyDescent="0.25">
      <c r="A10" s="250"/>
      <c r="B10" s="270" t="s">
        <v>35</v>
      </c>
      <c r="C10" s="271"/>
      <c r="D10" s="271"/>
      <c r="E10" s="271"/>
      <c r="F10" s="271"/>
      <c r="G10" s="271"/>
      <c r="H10" s="271"/>
      <c r="I10" s="271"/>
      <c r="J10" s="271"/>
      <c r="K10" s="274" t="s">
        <v>36</v>
      </c>
      <c r="L10" s="274"/>
      <c r="M10" s="274"/>
      <c r="N10" s="274"/>
      <c r="O10" s="274"/>
      <c r="P10" s="274"/>
      <c r="Q10" s="274"/>
      <c r="R10" s="274"/>
      <c r="S10" s="274"/>
      <c r="T10" s="271" t="s">
        <v>33</v>
      </c>
      <c r="U10" s="271"/>
      <c r="V10" s="271"/>
      <c r="W10" s="274" t="s">
        <v>34</v>
      </c>
      <c r="X10" s="274"/>
      <c r="Y10" s="17"/>
    </row>
    <row r="11" spans="1:27" ht="139.5" x14ac:dyDescent="0.25">
      <c r="A11" s="251" t="s">
        <v>43</v>
      </c>
      <c r="B11" s="249" t="s">
        <v>414</v>
      </c>
      <c r="C11" s="247" t="s">
        <v>415</v>
      </c>
      <c r="D11" s="247" t="s">
        <v>408</v>
      </c>
      <c r="E11" s="247" t="s">
        <v>409</v>
      </c>
      <c r="F11" s="247" t="s">
        <v>19</v>
      </c>
      <c r="G11" s="247" t="s">
        <v>20</v>
      </c>
      <c r="H11" s="247" t="s">
        <v>21</v>
      </c>
      <c r="I11" s="247" t="s">
        <v>22</v>
      </c>
      <c r="J11" s="247" t="s">
        <v>23</v>
      </c>
      <c r="K11" s="245" t="s">
        <v>86</v>
      </c>
      <c r="L11" s="245" t="s">
        <v>410</v>
      </c>
      <c r="M11" s="245" t="s">
        <v>411</v>
      </c>
      <c r="N11" s="245" t="s">
        <v>412</v>
      </c>
      <c r="O11" s="246" t="s">
        <v>63</v>
      </c>
      <c r="P11" s="246" t="s">
        <v>87</v>
      </c>
      <c r="Q11" s="246" t="s">
        <v>88</v>
      </c>
      <c r="R11" s="246" t="s">
        <v>89</v>
      </c>
      <c r="S11" s="245" t="s">
        <v>24</v>
      </c>
      <c r="T11" s="247" t="s">
        <v>25</v>
      </c>
      <c r="U11" s="247" t="s">
        <v>26</v>
      </c>
      <c r="V11" s="247" t="s">
        <v>27</v>
      </c>
      <c r="W11" s="245" t="s">
        <v>37</v>
      </c>
      <c r="X11" s="245" t="s">
        <v>38</v>
      </c>
      <c r="Y11" s="17"/>
    </row>
    <row r="12" spans="1:27" ht="25.5" x14ac:dyDescent="0.25">
      <c r="A12" s="242" t="s">
        <v>171</v>
      </c>
      <c r="B12" s="243">
        <f>MAX('P1'!B12,'P2'!B12,'P3'!B12,'P4'!B12)</f>
        <v>1</v>
      </c>
      <c r="C12" s="243">
        <f>MAX('P1'!C12,'P2'!C12,'P3'!C12,'P4'!C12)</f>
        <v>1</v>
      </c>
      <c r="D12" s="243">
        <f>MAX('P1'!D12,'P2'!D12,'P3'!D12,'P4'!D12)</f>
        <v>1</v>
      </c>
      <c r="E12" s="243">
        <f>MAX('P1'!E12,'P2'!E12,'P3'!E12,'P4'!E12)</f>
        <v>1</v>
      </c>
      <c r="F12" s="243">
        <f>MAX('P1'!F12,'P2'!F12,'P3'!F12,'P4'!F12)</f>
        <v>1</v>
      </c>
      <c r="G12" s="243">
        <f>MAX('P1'!G12,'P2'!G12,'P3'!G12,'P4'!G12)</f>
        <v>1</v>
      </c>
      <c r="H12" s="243">
        <f>MAX('P1'!H12,'P2'!H12,'P3'!H12,'P4'!H12)</f>
        <v>1</v>
      </c>
      <c r="I12" s="243">
        <f>MAX('P1'!I12,'P2'!I12,'P3'!I12,'P4'!I12)</f>
        <v>1</v>
      </c>
      <c r="J12" s="243">
        <f>MAX('P1'!J12,'P2'!J12,'P3'!J12,'P4'!J12)</f>
        <v>1</v>
      </c>
      <c r="K12" s="243">
        <f>MAX('P1'!K12,'P2'!K12,'P3'!K12,'P4'!K12)</f>
        <v>1</v>
      </c>
      <c r="L12" s="243">
        <f>MAX('P1'!L12,'P2'!L12,'P3'!L12,'P4'!L12)</f>
        <v>1</v>
      </c>
      <c r="M12" s="243">
        <f>MAX('P1'!M12,'P2'!M12,'P3'!M12,'P4'!M12)</f>
        <v>1</v>
      </c>
      <c r="N12" s="243">
        <f>MAX('P1'!N12,'P2'!N12,'P3'!N12,'P4'!N12)</f>
        <v>1</v>
      </c>
      <c r="O12" s="243">
        <f>MAX('P1'!O12,'P2'!O12,'P3'!O12,'P4'!O12)</f>
        <v>1</v>
      </c>
      <c r="P12" s="243">
        <f>MAX('P1'!P12,'P2'!P12,'P3'!P12,'P4'!P12)</f>
        <v>1</v>
      </c>
      <c r="Q12" s="243">
        <f>MAX('P1'!Q12,'P2'!Q12,'P3'!Q12,'P4'!Q12)</f>
        <v>1</v>
      </c>
      <c r="R12" s="243">
        <f>MAX('P1'!R12,'P2'!R12,'P3'!R12,'P4'!R12)</f>
        <v>1</v>
      </c>
      <c r="S12" s="243">
        <f>MAX('P1'!S12,'P2'!S12,'P3'!S12,'P4'!S12)</f>
        <v>1</v>
      </c>
      <c r="T12" s="243">
        <f>MAX('P1'!T12,'P2'!T12,'P3'!T12,'P4'!T12)</f>
        <v>2</v>
      </c>
      <c r="U12" s="243">
        <f>MAX('P1'!U12,'P2'!U12,'P3'!U12,'P4'!U12)</f>
        <v>2</v>
      </c>
      <c r="V12" s="243">
        <f>MAX('P1'!V12,'P2'!V12,'P3'!V12,'P4'!V12)</f>
        <v>2</v>
      </c>
      <c r="W12" s="243">
        <f>MAX('P1'!W12,'P2'!W12,'P3'!W12,'P4'!W12)</f>
        <v>2</v>
      </c>
      <c r="X12" s="243">
        <f>MAX('P1'!X12,'P2'!X12,'P3'!X12,'P4'!X12)</f>
        <v>2</v>
      </c>
      <c r="Z12" s="291" t="s">
        <v>32</v>
      </c>
      <c r="AA12" s="291"/>
    </row>
    <row r="13" spans="1:27" ht="25.5" x14ac:dyDescent="0.25">
      <c r="A13" s="239" t="s">
        <v>172</v>
      </c>
      <c r="B13" s="159">
        <f>MAX('P1'!B13,'P2'!B13,'P3'!B13,'P4'!B13)</f>
        <v>1</v>
      </c>
      <c r="C13" s="159">
        <f>MAX('P1'!C13,'P2'!C13,'P3'!C13,'P4'!C13)</f>
        <v>1</v>
      </c>
      <c r="D13" s="159">
        <f>MAX('P1'!D13,'P2'!D13,'P3'!D13,'P4'!D13)</f>
        <v>1</v>
      </c>
      <c r="E13" s="159">
        <f>MAX('P1'!E13,'P2'!E13,'P3'!E13,'P4'!E13)</f>
        <v>1</v>
      </c>
      <c r="F13" s="159">
        <f>MAX('P1'!F13,'P2'!F13,'P3'!F13,'P4'!F13)</f>
        <v>1</v>
      </c>
      <c r="G13" s="159">
        <f>MAX('P1'!G13,'P2'!G13,'P3'!G13,'P4'!G13)</f>
        <v>1</v>
      </c>
      <c r="H13" s="159">
        <f>MAX('P1'!H13,'P2'!H13,'P3'!H13,'P4'!H13)</f>
        <v>1</v>
      </c>
      <c r="I13" s="159">
        <f>MAX('P1'!I13,'P2'!I13,'P3'!I13,'P4'!I13)</f>
        <v>1</v>
      </c>
      <c r="J13" s="159">
        <f>MAX('P1'!J13,'P2'!J13,'P3'!J13,'P4'!J13)</f>
        <v>1</v>
      </c>
      <c r="K13" s="159">
        <f>MAX('P1'!K13,'P2'!K13,'P3'!K13,'P4'!K13)</f>
        <v>1</v>
      </c>
      <c r="L13" s="159">
        <f>MAX('P1'!L13,'P2'!L13,'P3'!L13,'P4'!L13)</f>
        <v>1</v>
      </c>
      <c r="M13" s="159">
        <f>MAX('P1'!M13,'P2'!M13,'P3'!M13,'P4'!M13)</f>
        <v>1</v>
      </c>
      <c r="N13" s="159">
        <f>MAX('P1'!N13,'P2'!N13,'P3'!N13,'P4'!N13)</f>
        <v>1</v>
      </c>
      <c r="O13" s="159">
        <f>MAX('P1'!O13,'P2'!O13,'P3'!O13,'P4'!O13)</f>
        <v>1</v>
      </c>
      <c r="P13" s="159">
        <f>MAX('P1'!P13,'P2'!P13,'P3'!P13,'P4'!P13)</f>
        <v>1</v>
      </c>
      <c r="Q13" s="159">
        <f>MAX('P1'!Q13,'P2'!Q13,'P3'!Q13,'P4'!Q13)</f>
        <v>1</v>
      </c>
      <c r="R13" s="159">
        <f>MAX('P1'!R13,'P2'!R13,'P3'!R13,'P4'!R13)</f>
        <v>1</v>
      </c>
      <c r="S13" s="159">
        <f>MAX('P1'!S13,'P2'!S13,'P3'!S13,'P4'!S13)</f>
        <v>1</v>
      </c>
      <c r="T13" s="159">
        <f>MAX('P1'!T13,'P2'!T13,'P3'!T13,'P4'!T13)</f>
        <v>2</v>
      </c>
      <c r="U13" s="159">
        <f>MAX('P1'!U13,'P2'!U13,'P3'!U13,'P4'!U13)</f>
        <v>2</v>
      </c>
      <c r="V13" s="159">
        <f>MAX('P1'!V13,'P2'!V13,'P3'!V13,'P4'!V13)</f>
        <v>2</v>
      </c>
      <c r="W13" s="159">
        <f>MAX('P1'!W13,'P2'!W13,'P3'!W13,'P4'!W13)</f>
        <v>2</v>
      </c>
      <c r="X13" s="159">
        <f>MAX('P1'!X13,'P2'!X13,'P3'!X13,'P4'!X13)</f>
        <v>2</v>
      </c>
      <c r="Z13" s="162">
        <v>0</v>
      </c>
      <c r="AA13" s="162" t="s">
        <v>425</v>
      </c>
    </row>
    <row r="14" spans="1:27" ht="18" customHeight="1" x14ac:dyDescent="0.25">
      <c r="A14" s="240" t="s">
        <v>60</v>
      </c>
      <c r="B14" s="159">
        <f>MAX('P1'!B14,'P2'!B14,'P3'!B14,'P4'!B14)</f>
        <v>0</v>
      </c>
      <c r="C14" s="159">
        <f>MAX('P1'!C14,'P2'!C14,'P3'!C14,'P4'!C14)</f>
        <v>0</v>
      </c>
      <c r="D14" s="159">
        <f>MAX('P1'!D14,'P2'!D14,'P3'!D14,'P4'!D14)</f>
        <v>0</v>
      </c>
      <c r="E14" s="159">
        <f>MAX('P1'!E14,'P2'!E14,'P3'!E14,'P4'!E14)</f>
        <v>0</v>
      </c>
      <c r="F14" s="159">
        <f>MAX('P1'!F14,'P2'!F14,'P3'!F14,'P4'!F14)</f>
        <v>0</v>
      </c>
      <c r="G14" s="159">
        <f>MAX('P1'!G14,'P2'!G14,'P3'!G14,'P4'!G14)</f>
        <v>0</v>
      </c>
      <c r="H14" s="159">
        <f>MAX('P1'!H14,'P2'!H14,'P3'!H14,'P4'!H14)</f>
        <v>0</v>
      </c>
      <c r="I14" s="159">
        <f>MAX('P1'!I14,'P2'!I14,'P3'!I14,'P4'!I14)</f>
        <v>0</v>
      </c>
      <c r="J14" s="159">
        <f>MAX('P1'!J14,'P2'!J14,'P3'!J14,'P4'!J14)</f>
        <v>0</v>
      </c>
      <c r="K14" s="159">
        <f>MAX('P1'!K14,'P2'!K14,'P3'!K14,'P4'!K14)</f>
        <v>0</v>
      </c>
      <c r="L14" s="159">
        <f>MAX('P1'!L14,'P2'!L14,'P3'!L14,'P4'!L14)</f>
        <v>0</v>
      </c>
      <c r="M14" s="159">
        <f>MAX('P1'!M14,'P2'!M14,'P3'!M14,'P4'!M14)</f>
        <v>0</v>
      </c>
      <c r="N14" s="159">
        <f>MAX('P1'!N14,'P2'!N14,'P3'!N14,'P4'!N14)</f>
        <v>0</v>
      </c>
      <c r="O14" s="159">
        <f>MAX('P1'!O14,'P2'!O14,'P3'!O14,'P4'!O14)</f>
        <v>0</v>
      </c>
      <c r="P14" s="159">
        <f>MAX('P1'!P14,'P2'!P14,'P3'!P14,'P4'!P14)</f>
        <v>0</v>
      </c>
      <c r="Q14" s="159">
        <f>MAX('P1'!Q14,'P2'!Q14,'P3'!Q14,'P4'!Q14)</f>
        <v>0</v>
      </c>
      <c r="R14" s="159">
        <f>MAX('P1'!R14,'P2'!R14,'P3'!R14,'P4'!R14)</f>
        <v>0</v>
      </c>
      <c r="S14" s="159">
        <f>MAX('P1'!S14,'P2'!S14,'P3'!S14,'P4'!S14)</f>
        <v>0</v>
      </c>
      <c r="T14" s="159">
        <f>MAX('P1'!T14,'P2'!T14,'P3'!T14,'P4'!T14)</f>
        <v>0</v>
      </c>
      <c r="U14" s="159">
        <f>MAX('P1'!U14,'P2'!U14,'P3'!U14,'P4'!U14)</f>
        <v>0</v>
      </c>
      <c r="V14" s="159">
        <f>MAX('P1'!V14,'P2'!V14,'P3'!V14,'P4'!V14)</f>
        <v>0</v>
      </c>
      <c r="W14" s="159">
        <f>MAX('P1'!W14,'P2'!W14,'P3'!W14,'P4'!W14)</f>
        <v>0</v>
      </c>
      <c r="X14" s="159">
        <f>MAX('P1'!X14,'P2'!X14,'P3'!X14,'P4'!X14)</f>
        <v>0</v>
      </c>
      <c r="Z14" s="132">
        <v>1</v>
      </c>
      <c r="AA14" s="133" t="s">
        <v>29</v>
      </c>
    </row>
    <row r="15" spans="1:27" ht="18" customHeight="1" x14ac:dyDescent="0.25">
      <c r="A15" s="240" t="s">
        <v>39</v>
      </c>
      <c r="B15" s="159">
        <f>MAX('P1'!B15,'P2'!B15,'P3'!B15,'P4'!B15)</f>
        <v>1</v>
      </c>
      <c r="C15" s="159">
        <f>MAX('P1'!C15,'P2'!C15,'P3'!C15,'P4'!C15)</f>
        <v>1</v>
      </c>
      <c r="D15" s="159">
        <f>MAX('P1'!D15,'P2'!D15,'P3'!D15,'P4'!D15)</f>
        <v>1</v>
      </c>
      <c r="E15" s="159">
        <f>MAX('P1'!E15,'P2'!E15,'P3'!E15,'P4'!E15)</f>
        <v>1</v>
      </c>
      <c r="F15" s="159">
        <f>MAX('P1'!F15,'P2'!F15,'P3'!F15,'P4'!F15)</f>
        <v>1</v>
      </c>
      <c r="G15" s="159">
        <f>MAX('P1'!G15,'P2'!G15,'P3'!G15,'P4'!G15)</f>
        <v>2</v>
      </c>
      <c r="H15" s="159">
        <f>MAX('P1'!H15,'P2'!H15,'P3'!H15,'P4'!H15)</f>
        <v>2</v>
      </c>
      <c r="I15" s="159">
        <f>MAX('P1'!I15,'P2'!I15,'P3'!I15,'P4'!I15)</f>
        <v>2</v>
      </c>
      <c r="J15" s="159">
        <f>MAX('P1'!J15,'P2'!J15,'P3'!J15,'P4'!J15)</f>
        <v>3</v>
      </c>
      <c r="K15" s="159">
        <f>MAX('P1'!K15,'P2'!K15,'P3'!K15,'P4'!K15)</f>
        <v>1</v>
      </c>
      <c r="L15" s="159">
        <f>MAX('P1'!L15,'P2'!L15,'P3'!L15,'P4'!L15)</f>
        <v>1</v>
      </c>
      <c r="M15" s="159">
        <f>MAX('P1'!M15,'P2'!M15,'P3'!M15,'P4'!M15)</f>
        <v>1</v>
      </c>
      <c r="N15" s="159">
        <f>MAX('P1'!N15,'P2'!N15,'P3'!N15,'P4'!N15)</f>
        <v>1</v>
      </c>
      <c r="O15" s="159">
        <f>MAX('P1'!O15,'P2'!O15,'P3'!O15,'P4'!O15)</f>
        <v>1</v>
      </c>
      <c r="P15" s="159">
        <f>MAX('P1'!P15,'P2'!P15,'P3'!P15,'P4'!P15)</f>
        <v>2</v>
      </c>
      <c r="Q15" s="159">
        <f>MAX('P1'!Q15,'P2'!Q15,'P3'!Q15,'P4'!Q15)</f>
        <v>2</v>
      </c>
      <c r="R15" s="159">
        <f>MAX('P1'!R15,'P2'!R15,'P3'!R15,'P4'!R15)</f>
        <v>2</v>
      </c>
      <c r="S15" s="159">
        <f>MAX('P1'!S15,'P2'!S15,'P3'!S15,'P4'!S15)</f>
        <v>2</v>
      </c>
      <c r="T15" s="159">
        <f>MAX('P1'!T15,'P2'!T15,'P3'!T15,'P4'!T15)</f>
        <v>2</v>
      </c>
      <c r="U15" s="159">
        <f>MAX('P1'!U15,'P2'!U15,'P3'!U15,'P4'!U15)</f>
        <v>3</v>
      </c>
      <c r="V15" s="159">
        <f>MAX('P1'!V15,'P2'!V15,'P3'!V15,'P4'!V15)</f>
        <v>3</v>
      </c>
      <c r="W15" s="159">
        <f>MAX('P1'!W15,'P2'!W15,'P3'!W15,'P4'!W15)</f>
        <v>3</v>
      </c>
      <c r="X15" s="159">
        <f>MAX('P1'!X15,'P2'!X15,'P3'!X15,'P4'!X15)</f>
        <v>3</v>
      </c>
      <c r="Z15" s="136">
        <v>2</v>
      </c>
      <c r="AA15" s="137" t="s">
        <v>1</v>
      </c>
    </row>
    <row r="16" spans="1:27" ht="18" customHeight="1" x14ac:dyDescent="0.25">
      <c r="A16" s="240" t="s">
        <v>44</v>
      </c>
      <c r="B16" s="159">
        <f>MAX('P1'!B16,'P2'!B16,'P3'!B16,'P4'!B16)</f>
        <v>1</v>
      </c>
      <c r="C16" s="159">
        <f>MAX('P1'!C16,'P2'!C16,'P3'!C16,'P4'!C16)</f>
        <v>1</v>
      </c>
      <c r="D16" s="159">
        <f>MAX('P1'!D16,'P2'!D16,'P3'!D16,'P4'!D16)</f>
        <v>1</v>
      </c>
      <c r="E16" s="159">
        <f>MAX('P1'!E16,'P2'!E16,'P3'!E16,'P4'!E16)</f>
        <v>1</v>
      </c>
      <c r="F16" s="159">
        <f>MAX('P1'!F16,'P2'!F16,'P3'!F16,'P4'!F16)</f>
        <v>1</v>
      </c>
      <c r="G16" s="159">
        <f>MAX('P1'!G16,'P2'!G16,'P3'!G16,'P4'!G16)</f>
        <v>2</v>
      </c>
      <c r="H16" s="159">
        <f>MAX('P1'!H16,'P2'!H16,'P3'!H16,'P4'!H16)</f>
        <v>2</v>
      </c>
      <c r="I16" s="159">
        <f>MAX('P1'!I16,'P2'!I16,'P3'!I16,'P4'!I16)</f>
        <v>2</v>
      </c>
      <c r="J16" s="159">
        <f>MAX('P1'!J16,'P2'!J16,'P3'!J16,'P4'!J16)</f>
        <v>3</v>
      </c>
      <c r="K16" s="159">
        <f>MAX('P1'!K16,'P2'!K16,'P3'!K16,'P4'!K16)</f>
        <v>1</v>
      </c>
      <c r="L16" s="159">
        <f>MAX('P1'!L16,'P2'!L16,'P3'!L16,'P4'!L16)</f>
        <v>1</v>
      </c>
      <c r="M16" s="159">
        <f>MAX('P1'!M16,'P2'!M16,'P3'!M16,'P4'!M16)</f>
        <v>1</v>
      </c>
      <c r="N16" s="159">
        <f>MAX('P1'!N16,'P2'!N16,'P3'!N16,'P4'!N16)</f>
        <v>1</v>
      </c>
      <c r="O16" s="159">
        <f>MAX('P1'!O16,'P2'!O16,'P3'!O16,'P4'!O16)</f>
        <v>1</v>
      </c>
      <c r="P16" s="159">
        <f>MAX('P1'!P16,'P2'!P16,'P3'!P16,'P4'!P16)</f>
        <v>2</v>
      </c>
      <c r="Q16" s="159">
        <f>MAX('P1'!Q16,'P2'!Q16,'P3'!Q16,'P4'!Q16)</f>
        <v>2</v>
      </c>
      <c r="R16" s="159">
        <f>MAX('P1'!R16,'P2'!R16,'P3'!R16,'P4'!R16)</f>
        <v>2</v>
      </c>
      <c r="S16" s="159">
        <f>MAX('P1'!S16,'P2'!S16,'P3'!S16,'P4'!S16)</f>
        <v>2</v>
      </c>
      <c r="T16" s="159">
        <f>MAX('P1'!T16,'P2'!T16,'P3'!T16,'P4'!T16)</f>
        <v>1</v>
      </c>
      <c r="U16" s="159">
        <f>MAX('P1'!U16,'P2'!U16,'P3'!U16,'P4'!U16)</f>
        <v>1</v>
      </c>
      <c r="V16" s="159">
        <f>MAX('P1'!V16,'P2'!V16,'P3'!V16,'P4'!V16)</f>
        <v>1</v>
      </c>
      <c r="W16" s="159">
        <f>MAX('P1'!W16,'P2'!W16,'P3'!W16,'P4'!W16)</f>
        <v>3</v>
      </c>
      <c r="X16" s="159">
        <f>MAX('P1'!X16,'P2'!X16,'P3'!X16,'P4'!X16)</f>
        <v>3</v>
      </c>
      <c r="Z16" s="140">
        <v>3</v>
      </c>
      <c r="AA16" s="141" t="s">
        <v>30</v>
      </c>
    </row>
    <row r="17" spans="1:27" ht="18" customHeight="1" x14ac:dyDescent="0.25">
      <c r="A17" s="240" t="s">
        <v>8</v>
      </c>
      <c r="B17" s="159">
        <f>MAX('P1'!B17,'P2'!B17,'P3'!B17,'P4'!B17)</f>
        <v>0</v>
      </c>
      <c r="C17" s="159">
        <f>MAX('P1'!C17,'P2'!C17,'P3'!C17,'P4'!C17)</f>
        <v>0</v>
      </c>
      <c r="D17" s="159">
        <f>MAX('P1'!D17,'P2'!D17,'P3'!D17,'P4'!D17)</f>
        <v>0</v>
      </c>
      <c r="E17" s="159">
        <f>MAX('P1'!E17,'P2'!E17,'P3'!E17,'P4'!E17)</f>
        <v>0</v>
      </c>
      <c r="F17" s="159">
        <f>MAX('P1'!F17,'P2'!F17,'P3'!F17,'P4'!F17)</f>
        <v>0</v>
      </c>
      <c r="G17" s="159">
        <f>MAX('P1'!G17,'P2'!G17,'P3'!G17,'P4'!G17)</f>
        <v>0</v>
      </c>
      <c r="H17" s="159">
        <f>MAX('P1'!H17,'P2'!H17,'P3'!H17,'P4'!H17)</f>
        <v>0</v>
      </c>
      <c r="I17" s="159">
        <f>MAX('P1'!I17,'P2'!I17,'P3'!I17,'P4'!I17)</f>
        <v>0</v>
      </c>
      <c r="J17" s="159">
        <f>MAX('P1'!J17,'P2'!J17,'P3'!J17,'P4'!J17)</f>
        <v>0</v>
      </c>
      <c r="K17" s="159">
        <f>MAX('P1'!K17,'P2'!K17,'P3'!K17,'P4'!K17)</f>
        <v>0</v>
      </c>
      <c r="L17" s="159">
        <f>MAX('P1'!L17,'P2'!L17,'P3'!L17,'P4'!L17)</f>
        <v>0</v>
      </c>
      <c r="M17" s="159">
        <f>MAX('P1'!M17,'P2'!M17,'P3'!M17,'P4'!M17)</f>
        <v>0</v>
      </c>
      <c r="N17" s="159">
        <f>MAX('P1'!N17,'P2'!N17,'P3'!N17,'P4'!N17)</f>
        <v>0</v>
      </c>
      <c r="O17" s="159">
        <f>MAX('P1'!O17,'P2'!O17,'P3'!O17,'P4'!O17)</f>
        <v>0</v>
      </c>
      <c r="P17" s="159">
        <f>MAX('P1'!P17,'P2'!P17,'P3'!P17,'P4'!P17)</f>
        <v>0</v>
      </c>
      <c r="Q17" s="159">
        <f>MAX('P1'!Q17,'P2'!Q17,'P3'!Q17,'P4'!Q17)</f>
        <v>0</v>
      </c>
      <c r="R17" s="159">
        <f>MAX('P1'!R17,'P2'!R17,'P3'!R17,'P4'!R17)</f>
        <v>0</v>
      </c>
      <c r="S17" s="159">
        <f>MAX('P1'!S17,'P2'!S17,'P3'!S17,'P4'!S17)</f>
        <v>0</v>
      </c>
      <c r="T17" s="159">
        <f>MAX('P1'!T17,'P2'!T17,'P3'!T17,'P4'!T17)</f>
        <v>0</v>
      </c>
      <c r="U17" s="159">
        <f>MAX('P1'!U17,'P2'!U17,'P3'!U17,'P4'!U17)</f>
        <v>0</v>
      </c>
      <c r="V17" s="159">
        <f>MAX('P1'!V17,'P2'!V17,'P3'!V17,'P4'!V17)</f>
        <v>0</v>
      </c>
      <c r="W17" s="159">
        <f>MAX('P1'!W17,'P2'!W17,'P3'!W17,'P4'!W17)</f>
        <v>0</v>
      </c>
      <c r="X17" s="159">
        <f>MAX('P1'!X17,'P2'!X17,'P3'!X17,'P4'!X17)</f>
        <v>0</v>
      </c>
      <c r="Z17" s="145">
        <v>4</v>
      </c>
      <c r="AA17" s="146" t="s">
        <v>31</v>
      </c>
    </row>
    <row r="18" spans="1:27" ht="18" customHeight="1" x14ac:dyDescent="0.25">
      <c r="A18" s="240" t="s">
        <v>13</v>
      </c>
      <c r="B18" s="159">
        <f>MAX('P1'!B18,'P2'!B18,'P3'!B18,'P4'!B18)</f>
        <v>1</v>
      </c>
      <c r="C18" s="159">
        <f>MAX('P1'!C18,'P2'!C18,'P3'!C18,'P4'!C18)</f>
        <v>1</v>
      </c>
      <c r="D18" s="159">
        <f>MAX('P1'!D18,'P2'!D18,'P3'!D18,'P4'!D18)</f>
        <v>1</v>
      </c>
      <c r="E18" s="159">
        <f>MAX('P1'!E18,'P2'!E18,'P3'!E18,'P4'!E18)</f>
        <v>1</v>
      </c>
      <c r="F18" s="159">
        <f>MAX('P1'!F18,'P2'!F18,'P3'!F18,'P4'!F18)</f>
        <v>1</v>
      </c>
      <c r="G18" s="159">
        <f>MAX('P1'!G18,'P2'!G18,'P3'!G18,'P4'!G18)</f>
        <v>2</v>
      </c>
      <c r="H18" s="159">
        <f>MAX('P1'!H18,'P2'!H18,'P3'!H18,'P4'!H18)</f>
        <v>2</v>
      </c>
      <c r="I18" s="159">
        <f>MAX('P1'!I18,'P2'!I18,'P3'!I18,'P4'!I18)</f>
        <v>2</v>
      </c>
      <c r="J18" s="159">
        <f>MAX('P1'!J18,'P2'!J18,'P3'!J18,'P4'!J18)</f>
        <v>3</v>
      </c>
      <c r="K18" s="159">
        <f>MAX('P1'!K18,'P2'!K18,'P3'!K18,'P4'!K18)</f>
        <v>1</v>
      </c>
      <c r="L18" s="159">
        <f>MAX('P1'!L18,'P2'!L18,'P3'!L18,'P4'!L18)</f>
        <v>1</v>
      </c>
      <c r="M18" s="159">
        <f>MAX('P1'!M18,'P2'!M18,'P3'!M18,'P4'!M18)</f>
        <v>1</v>
      </c>
      <c r="N18" s="159">
        <f>MAX('P1'!N18,'P2'!N18,'P3'!N18,'P4'!N18)</f>
        <v>1</v>
      </c>
      <c r="O18" s="159">
        <f>MAX('P1'!O18,'P2'!O18,'P3'!O18,'P4'!O18)</f>
        <v>1</v>
      </c>
      <c r="P18" s="159">
        <f>MAX('P1'!P18,'P2'!P18,'P3'!P18,'P4'!P18)</f>
        <v>2</v>
      </c>
      <c r="Q18" s="159">
        <f>MAX('P1'!Q18,'P2'!Q18,'P3'!Q18,'P4'!Q18)</f>
        <v>2</v>
      </c>
      <c r="R18" s="159">
        <f>MAX('P1'!R18,'P2'!R18,'P3'!R18,'P4'!R18)</f>
        <v>2</v>
      </c>
      <c r="S18" s="159">
        <f>MAX('P1'!S18,'P2'!S18,'P3'!S18,'P4'!S18)</f>
        <v>2</v>
      </c>
      <c r="T18" s="159">
        <f>MAX('P1'!T18,'P2'!T18,'P3'!T18,'P4'!T18)</f>
        <v>2</v>
      </c>
      <c r="U18" s="159">
        <f>MAX('P1'!U18,'P2'!U18,'P3'!U18,'P4'!U18)</f>
        <v>3</v>
      </c>
      <c r="V18" s="159">
        <f>MAX('P1'!V18,'P2'!V18,'P3'!V18,'P4'!V18)</f>
        <v>3</v>
      </c>
      <c r="W18" s="159">
        <f>MAX('P1'!W18,'P2'!W18,'P3'!W18,'P4'!W18)</f>
        <v>3</v>
      </c>
      <c r="X18" s="159">
        <f>MAX('P1'!X18,'P2'!X18,'P3'!X18,'P4'!X18)</f>
        <v>3</v>
      </c>
    </row>
    <row r="19" spans="1:27" ht="18" customHeight="1" x14ac:dyDescent="0.25">
      <c r="A19" s="240" t="s">
        <v>41</v>
      </c>
      <c r="B19" s="159">
        <f>MAX('P1'!B19,'P2'!B19,'P3'!B19,'P4'!B19)</f>
        <v>1</v>
      </c>
      <c r="C19" s="159">
        <f>MAX('P1'!C19,'P2'!C19,'P3'!C19,'P4'!C19)</f>
        <v>1</v>
      </c>
      <c r="D19" s="159">
        <f>MAX('P1'!D19,'P2'!D19,'P3'!D19,'P4'!D19)</f>
        <v>1</v>
      </c>
      <c r="E19" s="159">
        <f>MAX('P1'!E19,'P2'!E19,'P3'!E19,'P4'!E19)</f>
        <v>1</v>
      </c>
      <c r="F19" s="159">
        <f>MAX('P1'!F19,'P2'!F19,'P3'!F19,'P4'!F19)</f>
        <v>1</v>
      </c>
      <c r="G19" s="159">
        <f>MAX('P1'!G19,'P2'!G19,'P3'!G19,'P4'!G19)</f>
        <v>2</v>
      </c>
      <c r="H19" s="159">
        <f>MAX('P1'!H19,'P2'!H19,'P3'!H19,'P4'!H19)</f>
        <v>2</v>
      </c>
      <c r="I19" s="159">
        <f>MAX('P1'!I19,'P2'!I19,'P3'!I19,'P4'!I19)</f>
        <v>2</v>
      </c>
      <c r="J19" s="159">
        <f>MAX('P1'!J19,'P2'!J19,'P3'!J19,'P4'!J19)</f>
        <v>3</v>
      </c>
      <c r="K19" s="159">
        <f>MAX('P1'!K19,'P2'!K19,'P3'!K19,'P4'!K19)</f>
        <v>1</v>
      </c>
      <c r="L19" s="159">
        <f>MAX('P1'!L19,'P2'!L19,'P3'!L19,'P4'!L19)</f>
        <v>1</v>
      </c>
      <c r="M19" s="159">
        <f>MAX('P1'!M19,'P2'!M19,'P3'!M19,'P4'!M19)</f>
        <v>1</v>
      </c>
      <c r="N19" s="159">
        <f>MAX('P1'!N19,'P2'!N19,'P3'!N19,'P4'!N19)</f>
        <v>1</v>
      </c>
      <c r="O19" s="159">
        <f>MAX('P1'!O19,'P2'!O19,'P3'!O19,'P4'!O19)</f>
        <v>1</v>
      </c>
      <c r="P19" s="159">
        <f>MAX('P1'!P19,'P2'!P19,'P3'!P19,'P4'!P19)</f>
        <v>2</v>
      </c>
      <c r="Q19" s="159">
        <f>MAX('P1'!Q19,'P2'!Q19,'P3'!Q19,'P4'!Q19)</f>
        <v>2</v>
      </c>
      <c r="R19" s="159">
        <f>MAX('P1'!R19,'P2'!R19,'P3'!R19,'P4'!R19)</f>
        <v>2</v>
      </c>
      <c r="S19" s="159">
        <f>MAX('P1'!S19,'P2'!S19,'P3'!S19,'P4'!S19)</f>
        <v>2</v>
      </c>
      <c r="T19" s="159">
        <f>MAX('P1'!T19,'P2'!T19,'P3'!T19,'P4'!T19)</f>
        <v>1</v>
      </c>
      <c r="U19" s="159">
        <f>MAX('P1'!U19,'P2'!U19,'P3'!U19,'P4'!U19)</f>
        <v>1</v>
      </c>
      <c r="V19" s="159">
        <f>MAX('P1'!V19,'P2'!V19,'P3'!V19,'P4'!V19)</f>
        <v>1</v>
      </c>
      <c r="W19" s="159">
        <f>MAX('P1'!W19,'P2'!W19,'P3'!W19,'P4'!W19)</f>
        <v>3</v>
      </c>
      <c r="X19" s="159">
        <f>MAX('P1'!X19,'P2'!X19,'P3'!X19,'P4'!X19)</f>
        <v>3</v>
      </c>
    </row>
    <row r="20" spans="1:27" ht="18" customHeight="1" x14ac:dyDescent="0.25">
      <c r="A20" s="240" t="s">
        <v>45</v>
      </c>
      <c r="B20" s="159">
        <f>MAX('P1'!B20,'P2'!B20,'P3'!B20,'P4'!B20)</f>
        <v>0</v>
      </c>
      <c r="C20" s="159">
        <f>MAX('P1'!C20,'P2'!C20,'P3'!C20,'P4'!C20)</f>
        <v>0</v>
      </c>
      <c r="D20" s="159">
        <f>MAX('P1'!D20,'P2'!D20,'P3'!D20,'P4'!D20)</f>
        <v>0</v>
      </c>
      <c r="E20" s="159">
        <f>MAX('P1'!E20,'P2'!E20,'P3'!E20,'P4'!E20)</f>
        <v>0</v>
      </c>
      <c r="F20" s="159">
        <f>MAX('P1'!F20,'P2'!F20,'P3'!F20,'P4'!F20)</f>
        <v>0</v>
      </c>
      <c r="G20" s="159">
        <f>MAX('P1'!G20,'P2'!G20,'P3'!G20,'P4'!G20)</f>
        <v>0</v>
      </c>
      <c r="H20" s="159">
        <f>MAX('P1'!H20,'P2'!H20,'P3'!H20,'P4'!H20)</f>
        <v>0</v>
      </c>
      <c r="I20" s="159">
        <f>MAX('P1'!I20,'P2'!I20,'P3'!I20,'P4'!I20)</f>
        <v>0</v>
      </c>
      <c r="J20" s="159">
        <f>MAX('P1'!J20,'P2'!J20,'P3'!J20,'P4'!J20)</f>
        <v>0</v>
      </c>
      <c r="K20" s="159">
        <f>MAX('P1'!K20,'P2'!K20,'P3'!K20,'P4'!K20)</f>
        <v>0</v>
      </c>
      <c r="L20" s="159">
        <f>MAX('P1'!L20,'P2'!L20,'P3'!L20,'P4'!L20)</f>
        <v>0</v>
      </c>
      <c r="M20" s="159">
        <f>MAX('P1'!M20,'P2'!M20,'P3'!M20,'P4'!M20)</f>
        <v>0</v>
      </c>
      <c r="N20" s="159">
        <f>MAX('P1'!N20,'P2'!N20,'P3'!N20,'P4'!N20)</f>
        <v>0</v>
      </c>
      <c r="O20" s="159">
        <f>MAX('P1'!O20,'P2'!O20,'P3'!O20,'P4'!O20)</f>
        <v>0</v>
      </c>
      <c r="P20" s="159">
        <f>MAX('P1'!P20,'P2'!P20,'P3'!P20,'P4'!P20)</f>
        <v>0</v>
      </c>
      <c r="Q20" s="159">
        <f>MAX('P1'!Q20,'P2'!Q20,'P3'!Q20,'P4'!Q20)</f>
        <v>0</v>
      </c>
      <c r="R20" s="159">
        <f>MAX('P1'!R20,'P2'!R20,'P3'!R20,'P4'!R20)</f>
        <v>0</v>
      </c>
      <c r="S20" s="159">
        <f>MAX('P1'!S20,'P2'!S20,'P3'!S20,'P4'!S20)</f>
        <v>0</v>
      </c>
      <c r="T20" s="159">
        <f>MAX('P1'!T20,'P2'!T20,'P3'!T20,'P4'!T20)</f>
        <v>0</v>
      </c>
      <c r="U20" s="159">
        <f>MAX('P1'!U20,'P2'!U20,'P3'!U20,'P4'!U20)</f>
        <v>0</v>
      </c>
      <c r="V20" s="159">
        <f>MAX('P1'!V20,'P2'!V20,'P3'!V20,'P4'!V20)</f>
        <v>0</v>
      </c>
      <c r="W20" s="159">
        <f>MAX('P1'!W20,'P2'!W20,'P3'!W20,'P4'!W20)</f>
        <v>0</v>
      </c>
      <c r="X20" s="159">
        <f>MAX('P1'!X20,'P2'!X20,'P3'!X20,'P4'!X20)</f>
        <v>0</v>
      </c>
    </row>
    <row r="21" spans="1:27" ht="18" customHeight="1" x14ac:dyDescent="0.25">
      <c r="A21" s="240" t="s">
        <v>12</v>
      </c>
      <c r="B21" s="159">
        <f>MAX('P1'!B21,'P2'!B21,'P3'!B21,'P4'!B21)</f>
        <v>1</v>
      </c>
      <c r="C21" s="159">
        <f>MAX('P1'!C21,'P2'!C21,'P3'!C21,'P4'!C21)</f>
        <v>1</v>
      </c>
      <c r="D21" s="159">
        <f>MAX('P1'!D21,'P2'!D21,'P3'!D21,'P4'!D21)</f>
        <v>1</v>
      </c>
      <c r="E21" s="159">
        <f>MAX('P1'!E21,'P2'!E21,'P3'!E21,'P4'!E21)</f>
        <v>1</v>
      </c>
      <c r="F21" s="159">
        <f>MAX('P1'!F21,'P2'!F21,'P3'!F21,'P4'!F21)</f>
        <v>1</v>
      </c>
      <c r="G21" s="159">
        <f>MAX('P1'!G21,'P2'!G21,'P3'!G21,'P4'!G21)</f>
        <v>2</v>
      </c>
      <c r="H21" s="159">
        <f>MAX('P1'!H21,'P2'!H21,'P3'!H21,'P4'!H21)</f>
        <v>2</v>
      </c>
      <c r="I21" s="159">
        <f>MAX('P1'!I21,'P2'!I21,'P3'!I21,'P4'!I21)</f>
        <v>2</v>
      </c>
      <c r="J21" s="159">
        <f>MAX('P1'!J21,'P2'!J21,'P3'!J21,'P4'!J21)</f>
        <v>3</v>
      </c>
      <c r="K21" s="159">
        <f>MAX('P1'!K21,'P2'!K21,'P3'!K21,'P4'!K21)</f>
        <v>1</v>
      </c>
      <c r="L21" s="159">
        <f>MAX('P1'!L21,'P2'!L21,'P3'!L21,'P4'!L21)</f>
        <v>1</v>
      </c>
      <c r="M21" s="159">
        <f>MAX('P1'!M21,'P2'!M21,'P3'!M21,'P4'!M21)</f>
        <v>1</v>
      </c>
      <c r="N21" s="159">
        <f>MAX('P1'!N21,'P2'!N21,'P3'!N21,'P4'!N21)</f>
        <v>1</v>
      </c>
      <c r="O21" s="159">
        <f>MAX('P1'!O21,'P2'!O21,'P3'!O21,'P4'!O21)</f>
        <v>1</v>
      </c>
      <c r="P21" s="159">
        <f>MAX('P1'!P21,'P2'!P21,'P3'!P21,'P4'!P21)</f>
        <v>2</v>
      </c>
      <c r="Q21" s="159">
        <f>MAX('P1'!Q21,'P2'!Q21,'P3'!Q21,'P4'!Q21)</f>
        <v>2</v>
      </c>
      <c r="R21" s="159">
        <f>MAX('P1'!R21,'P2'!R21,'P3'!R21,'P4'!R21)</f>
        <v>2</v>
      </c>
      <c r="S21" s="159">
        <f>MAX('P1'!S21,'P2'!S21,'P3'!S21,'P4'!S21)</f>
        <v>2</v>
      </c>
      <c r="T21" s="159">
        <f>MAX('P1'!T21,'P2'!T21,'P3'!T21,'P4'!T21)</f>
        <v>1</v>
      </c>
      <c r="U21" s="159">
        <f>MAX('P1'!U21,'P2'!U21,'P3'!U21,'P4'!U21)</f>
        <v>2</v>
      </c>
      <c r="V21" s="159">
        <f>MAX('P1'!V21,'P2'!V21,'P3'!V21,'P4'!V21)</f>
        <v>3</v>
      </c>
      <c r="W21" s="159">
        <f>MAX('P1'!W21,'P2'!W21,'P3'!W21,'P4'!W21)</f>
        <v>3</v>
      </c>
      <c r="X21" s="159">
        <f>MAX('P1'!X21,'P2'!X21,'P3'!X21,'P4'!X21)</f>
        <v>3</v>
      </c>
    </row>
    <row r="22" spans="1:27" ht="18" customHeight="1" x14ac:dyDescent="0.25">
      <c r="A22" s="240" t="s">
        <v>4</v>
      </c>
      <c r="B22" s="159">
        <f>MAX('P1'!B22,'P2'!B22,'P3'!B22,'P4'!B22)</f>
        <v>0</v>
      </c>
      <c r="C22" s="159">
        <f>MAX('P1'!C22,'P2'!C22,'P3'!C22,'P4'!C22)</f>
        <v>0</v>
      </c>
      <c r="D22" s="159">
        <f>MAX('P1'!D22,'P2'!D22,'P3'!D22,'P4'!D22)</f>
        <v>0</v>
      </c>
      <c r="E22" s="159">
        <f>MAX('P1'!E22,'P2'!E22,'P3'!E22,'P4'!E22)</f>
        <v>0</v>
      </c>
      <c r="F22" s="159">
        <f>MAX('P1'!F22,'P2'!F22,'P3'!F22,'P4'!F22)</f>
        <v>0</v>
      </c>
      <c r="G22" s="159">
        <f>MAX('P1'!G22,'P2'!G22,'P3'!G22,'P4'!G22)</f>
        <v>0</v>
      </c>
      <c r="H22" s="159">
        <f>MAX('P1'!H22,'P2'!H22,'P3'!H22,'P4'!H22)</f>
        <v>0</v>
      </c>
      <c r="I22" s="159">
        <f>MAX('P1'!I22,'P2'!I22,'P3'!I22,'P4'!I22)</f>
        <v>0</v>
      </c>
      <c r="J22" s="159">
        <f>MAX('P1'!J22,'P2'!J22,'P3'!J22,'P4'!J22)</f>
        <v>0</v>
      </c>
      <c r="K22" s="159">
        <f>MAX('P1'!K22,'P2'!K22,'P3'!K22,'P4'!K22)</f>
        <v>0</v>
      </c>
      <c r="L22" s="159">
        <f>MAX('P1'!L22,'P2'!L22,'P3'!L22,'P4'!L22)</f>
        <v>0</v>
      </c>
      <c r="M22" s="159">
        <f>MAX('P1'!M22,'P2'!M22,'P3'!M22,'P4'!M22)</f>
        <v>0</v>
      </c>
      <c r="N22" s="159">
        <f>MAX('P1'!N22,'P2'!N22,'P3'!N22,'P4'!N22)</f>
        <v>0</v>
      </c>
      <c r="O22" s="159">
        <f>MAX('P1'!O22,'P2'!O22,'P3'!O22,'P4'!O22)</f>
        <v>0</v>
      </c>
      <c r="P22" s="159">
        <f>MAX('P1'!P22,'P2'!P22,'P3'!P22,'P4'!P22)</f>
        <v>0</v>
      </c>
      <c r="Q22" s="159">
        <f>MAX('P1'!Q22,'P2'!Q22,'P3'!Q22,'P4'!Q22)</f>
        <v>0</v>
      </c>
      <c r="R22" s="159">
        <f>MAX('P1'!R22,'P2'!R22,'P3'!R22,'P4'!R22)</f>
        <v>0</v>
      </c>
      <c r="S22" s="159">
        <f>MAX('P1'!S22,'P2'!S22,'P3'!S22,'P4'!S22)</f>
        <v>0</v>
      </c>
      <c r="T22" s="159">
        <f>MAX('P1'!T22,'P2'!T22,'P3'!T22,'P4'!T22)</f>
        <v>0</v>
      </c>
      <c r="U22" s="159">
        <f>MAX('P1'!U22,'P2'!U22,'P3'!U22,'P4'!U22)</f>
        <v>0</v>
      </c>
      <c r="V22" s="159">
        <f>MAX('P1'!V22,'P2'!V22,'P3'!V22,'P4'!V22)</f>
        <v>0</v>
      </c>
      <c r="W22" s="159">
        <f>MAX('P1'!W22,'P2'!W22,'P3'!W22,'P4'!W22)</f>
        <v>0</v>
      </c>
      <c r="X22" s="159">
        <f>MAX('P1'!X22,'P2'!X22,'P3'!X22,'P4'!X22)</f>
        <v>0</v>
      </c>
    </row>
    <row r="23" spans="1:27" ht="18" customHeight="1" x14ac:dyDescent="0.25">
      <c r="A23" s="240" t="s">
        <v>61</v>
      </c>
      <c r="B23" s="159">
        <f>MAX('P1'!B23,'P2'!B23,'P3'!B23,'P4'!B23)</f>
        <v>1</v>
      </c>
      <c r="C23" s="159">
        <f>MAX('P1'!C23,'P2'!C23,'P3'!C23,'P4'!C23)</f>
        <v>1</v>
      </c>
      <c r="D23" s="159">
        <f>MAX('P1'!D23,'P2'!D23,'P3'!D23,'P4'!D23)</f>
        <v>2</v>
      </c>
      <c r="E23" s="159">
        <f>MAX('P1'!E23,'P2'!E23,'P3'!E23,'P4'!E23)</f>
        <v>3</v>
      </c>
      <c r="F23" s="159">
        <f>MAX('P1'!F23,'P2'!F23,'P3'!F23,'P4'!F23)</f>
        <v>3</v>
      </c>
      <c r="G23" s="159">
        <f>MAX('P1'!G23,'P2'!G23,'P3'!G23,'P4'!G23)</f>
        <v>3</v>
      </c>
      <c r="H23" s="160">
        <f>MAX('P1'!H23,'P2'!H23,'P3'!H23,'P4'!H23)</f>
        <v>4</v>
      </c>
      <c r="I23" s="160">
        <f>MAX('P1'!I23,'P2'!I23,'P3'!I23,'P4'!I23)</f>
        <v>4</v>
      </c>
      <c r="J23" s="160">
        <f>MAX('P1'!J23,'P2'!J23,'P3'!J23,'P4'!J23)</f>
        <v>4</v>
      </c>
      <c r="K23" s="159">
        <f>MAX('P1'!K23,'P2'!K23,'P3'!K23,'P4'!K23)</f>
        <v>1</v>
      </c>
      <c r="L23" s="159">
        <f>MAX('P1'!L23,'P2'!L23,'P3'!L23,'P4'!L23)</f>
        <v>1</v>
      </c>
      <c r="M23" s="159">
        <f>MAX('P1'!M23,'P2'!M23,'P3'!M23,'P4'!M23)</f>
        <v>1</v>
      </c>
      <c r="N23" s="159">
        <f>MAX('P1'!N23,'P2'!N23,'P3'!N23,'P4'!N23)</f>
        <v>1</v>
      </c>
      <c r="O23" s="159">
        <f>MAX('P1'!O23,'P2'!O23,'P3'!O23,'P4'!O23)</f>
        <v>1</v>
      </c>
      <c r="P23" s="159">
        <f>MAX('P1'!P23,'P2'!P23,'P3'!P23,'P4'!P23)</f>
        <v>3</v>
      </c>
      <c r="Q23" s="159">
        <f>MAX('P1'!Q23,'P2'!Q23,'P3'!Q23,'P4'!Q23)</f>
        <v>3</v>
      </c>
      <c r="R23" s="159">
        <f>MAX('P1'!R23,'P2'!R23,'P3'!R23,'P4'!R23)</f>
        <v>3</v>
      </c>
      <c r="S23" s="160">
        <f>MAX('P1'!S23,'P2'!S23,'P3'!S23,'P4'!S23)</f>
        <v>4</v>
      </c>
      <c r="T23" s="159">
        <f>MAX('P1'!T23,'P2'!T23,'P3'!T23,'P4'!T23)</f>
        <v>1</v>
      </c>
      <c r="U23" s="159">
        <f>MAX('P1'!U23,'P2'!U23,'P3'!U23,'P4'!U23)</f>
        <v>1</v>
      </c>
      <c r="V23" s="159">
        <f>MAX('P1'!V23,'P2'!V23,'P3'!V23,'P4'!V23)</f>
        <v>1</v>
      </c>
      <c r="W23" s="159">
        <f>MAX('P1'!W23,'P2'!W23,'P3'!W23,'P4'!W23)</f>
        <v>3</v>
      </c>
      <c r="X23" s="159">
        <f>MAX('P1'!X23,'P2'!X23,'P3'!X23,'P4'!X23)</f>
        <v>3</v>
      </c>
    </row>
    <row r="24" spans="1:27" ht="18" customHeight="1" x14ac:dyDescent="0.25">
      <c r="A24" s="240" t="s">
        <v>9</v>
      </c>
      <c r="B24" s="159">
        <f>MAX('P1'!B24,'P2'!B24,'P3'!B24,'P4'!B24)</f>
        <v>0</v>
      </c>
      <c r="C24" s="159">
        <f>MAX('P1'!C24,'P2'!C24,'P3'!C24,'P4'!C24)</f>
        <v>0</v>
      </c>
      <c r="D24" s="159">
        <f>MAX('P1'!D24,'P2'!D24,'P3'!D24,'P4'!D24)</f>
        <v>0</v>
      </c>
      <c r="E24" s="159">
        <f>MAX('P1'!E24,'P2'!E24,'P3'!E24,'P4'!E24)</f>
        <v>0</v>
      </c>
      <c r="F24" s="159">
        <f>MAX('P1'!F24,'P2'!F24,'P3'!F24,'P4'!F24)</f>
        <v>0</v>
      </c>
      <c r="G24" s="159">
        <f>MAX('P1'!G24,'P2'!G24,'P3'!G24,'P4'!G24)</f>
        <v>0</v>
      </c>
      <c r="H24" s="159">
        <f>MAX('P1'!H24,'P2'!H24,'P3'!H24,'P4'!H24)</f>
        <v>0</v>
      </c>
      <c r="I24" s="159">
        <f>MAX('P1'!I24,'P2'!I24,'P3'!I24,'P4'!I24)</f>
        <v>0</v>
      </c>
      <c r="J24" s="159">
        <f>MAX('P1'!J24,'P2'!J24,'P3'!J24,'P4'!J24)</f>
        <v>0</v>
      </c>
      <c r="K24" s="159">
        <f>MAX('P1'!K24,'P2'!K24,'P3'!K24,'P4'!K24)</f>
        <v>0</v>
      </c>
      <c r="L24" s="159">
        <f>MAX('P1'!L24,'P2'!L24,'P3'!L24,'P4'!L24)</f>
        <v>0</v>
      </c>
      <c r="M24" s="159">
        <f>MAX('P1'!M24,'P2'!M24,'P3'!M24,'P4'!M24)</f>
        <v>0</v>
      </c>
      <c r="N24" s="159">
        <f>MAX('P1'!N24,'P2'!N24,'P3'!N24,'P4'!N24)</f>
        <v>0</v>
      </c>
      <c r="O24" s="159">
        <f>MAX('P1'!O24,'P2'!O24,'P3'!O24,'P4'!O24)</f>
        <v>0</v>
      </c>
      <c r="P24" s="159">
        <f>MAX('P1'!P24,'P2'!P24,'P3'!P24,'P4'!P24)</f>
        <v>0</v>
      </c>
      <c r="Q24" s="159">
        <f>MAX('P1'!Q24,'P2'!Q24,'P3'!Q24,'P4'!Q24)</f>
        <v>0</v>
      </c>
      <c r="R24" s="159">
        <f>MAX('P1'!R24,'P2'!R24,'P3'!R24,'P4'!R24)</f>
        <v>0</v>
      </c>
      <c r="S24" s="159">
        <f>MAX('P1'!S24,'P2'!S24,'P3'!S24,'P4'!S24)</f>
        <v>0</v>
      </c>
      <c r="T24" s="159">
        <f>MAX('P1'!T24,'P2'!T24,'P3'!T24,'P4'!T24)</f>
        <v>0</v>
      </c>
      <c r="U24" s="159">
        <f>MAX('P1'!U24,'P2'!U24,'P3'!U24,'P4'!U24)</f>
        <v>0</v>
      </c>
      <c r="V24" s="159">
        <f>MAX('P1'!V24,'P2'!V24,'P3'!V24,'P4'!V24)</f>
        <v>0</v>
      </c>
      <c r="W24" s="159">
        <f>MAX('P1'!W24,'P2'!W24,'P3'!W24,'P4'!W24)</f>
        <v>0</v>
      </c>
      <c r="X24" s="159">
        <f>MAX('P1'!X24,'P2'!X24,'P3'!X24,'P4'!X24)</f>
        <v>0</v>
      </c>
    </row>
    <row r="25" spans="1:27" ht="18" customHeight="1" x14ac:dyDescent="0.25">
      <c r="A25" s="241" t="s">
        <v>40</v>
      </c>
      <c r="B25" s="159">
        <f>MAX('P1'!B25,'P2'!B25,'P3'!B25,'P4'!B25)</f>
        <v>0</v>
      </c>
      <c r="C25" s="159">
        <f>MAX('P1'!C25,'P2'!C25,'P3'!C25,'P4'!C25)</f>
        <v>0</v>
      </c>
      <c r="D25" s="159">
        <f>MAX('P1'!D25,'P2'!D25,'P3'!D25,'P4'!D25)</f>
        <v>0</v>
      </c>
      <c r="E25" s="159">
        <f>MAX('P1'!E25,'P2'!E25,'P3'!E25,'P4'!E25)</f>
        <v>0</v>
      </c>
      <c r="F25" s="159">
        <f>MAX('P1'!F25,'P2'!F25,'P3'!F25,'P4'!F25)</f>
        <v>0</v>
      </c>
      <c r="G25" s="159">
        <f>MAX('P1'!G25,'P2'!G25,'P3'!G25,'P4'!G25)</f>
        <v>0</v>
      </c>
      <c r="H25" s="159">
        <f>MAX('P1'!H25,'P2'!H25,'P3'!H25,'P4'!H25)</f>
        <v>0</v>
      </c>
      <c r="I25" s="159">
        <f>MAX('P1'!I25,'P2'!I25,'P3'!I25,'P4'!I25)</f>
        <v>0</v>
      </c>
      <c r="J25" s="159">
        <f>MAX('P1'!J25,'P2'!J25,'P3'!J25,'P4'!J25)</f>
        <v>0</v>
      </c>
      <c r="K25" s="159">
        <f>MAX('P1'!K25,'P2'!K25,'P3'!K25,'P4'!K25)</f>
        <v>0</v>
      </c>
      <c r="L25" s="159">
        <f>MAX('P1'!L25,'P2'!L25,'P3'!L25,'P4'!L25)</f>
        <v>0</v>
      </c>
      <c r="M25" s="159">
        <f>MAX('P1'!M25,'P2'!M25,'P3'!M25,'P4'!M25)</f>
        <v>0</v>
      </c>
      <c r="N25" s="159">
        <f>MAX('P1'!N25,'P2'!N25,'P3'!N25,'P4'!N25)</f>
        <v>0</v>
      </c>
      <c r="O25" s="159">
        <f>MAX('P1'!O25,'P2'!O25,'P3'!O25,'P4'!O25)</f>
        <v>0</v>
      </c>
      <c r="P25" s="159">
        <f>MAX('P1'!P25,'P2'!P25,'P3'!P25,'P4'!P25)</f>
        <v>0</v>
      </c>
      <c r="Q25" s="159">
        <f>MAX('P1'!Q25,'P2'!Q25,'P3'!Q25,'P4'!Q25)</f>
        <v>0</v>
      </c>
      <c r="R25" s="159">
        <f>MAX('P1'!R25,'P2'!R25,'P3'!R25,'P4'!R25)</f>
        <v>0</v>
      </c>
      <c r="S25" s="159">
        <f>MAX('P1'!S25,'P2'!S25,'P3'!S25,'P4'!S25)</f>
        <v>0</v>
      </c>
      <c r="T25" s="159">
        <f>MAX('P1'!T25,'P2'!T25,'P3'!T25,'P4'!T25)</f>
        <v>0</v>
      </c>
      <c r="U25" s="159">
        <f>MAX('P1'!U25,'P2'!U25,'P3'!U25,'P4'!U25)</f>
        <v>0</v>
      </c>
      <c r="V25" s="159">
        <f>MAX('P1'!V25,'P2'!V25,'P3'!V25,'P4'!V25)</f>
        <v>0</v>
      </c>
      <c r="W25" s="159">
        <f>MAX('P1'!W25,'P2'!W25,'P3'!W25,'P4'!W25)</f>
        <v>0</v>
      </c>
      <c r="X25" s="159">
        <f>MAX('P1'!X25,'P2'!X25,'P3'!X25,'P4'!X25)</f>
        <v>0</v>
      </c>
      <c r="Y25" s="17"/>
    </row>
    <row r="26" spans="1:27" ht="69" x14ac:dyDescent="0.25">
      <c r="A26" s="248" t="s">
        <v>48</v>
      </c>
      <c r="B26" s="292" t="s">
        <v>494</v>
      </c>
      <c r="C26" s="292"/>
      <c r="D26" s="292"/>
      <c r="E26" s="292"/>
      <c r="F26" s="292"/>
      <c r="G26" s="292"/>
      <c r="H26" s="292"/>
      <c r="I26" s="292"/>
      <c r="J26" s="292"/>
      <c r="K26" s="292"/>
      <c r="L26" s="292"/>
      <c r="M26" s="292"/>
      <c r="N26" s="292"/>
      <c r="O26" s="292"/>
      <c r="P26" s="292"/>
      <c r="Q26" s="292"/>
      <c r="R26" s="292"/>
      <c r="S26" s="292"/>
      <c r="T26" s="292"/>
      <c r="U26" s="292"/>
      <c r="V26" s="292"/>
      <c r="W26" s="292"/>
      <c r="X26" s="292"/>
    </row>
    <row r="27" spans="1:27" x14ac:dyDescent="0.25">
      <c r="A27" s="17"/>
      <c r="B27" s="17"/>
      <c r="C27" s="17"/>
      <c r="D27" s="17"/>
      <c r="E27" s="17"/>
      <c r="F27" s="17"/>
      <c r="G27" s="17"/>
      <c r="H27" s="17"/>
      <c r="I27" s="17"/>
      <c r="J27" s="17"/>
      <c r="K27" s="17"/>
      <c r="L27" s="17"/>
      <c r="M27" s="17"/>
      <c r="N27" s="17"/>
      <c r="O27" s="17"/>
      <c r="P27" s="17"/>
      <c r="Q27" s="17"/>
      <c r="R27" s="17"/>
      <c r="S27" s="17"/>
      <c r="T27" s="17"/>
      <c r="U27" s="17"/>
      <c r="V27" s="17"/>
      <c r="W27" s="17"/>
    </row>
  </sheetData>
  <sheetProtection algorithmName="SHA-512" hashValue="ryubDgHjyFcdGsxQb9+6k14XiuXw17k8Zkgfa1pZBqjvh8oNVzm1rl32DpliAT0RizCfTRDaHJC91xEPWfoQag==" saltValue="BzOl7ncQNFF21W5dxaph/g==" spinCount="100000" sheet="1" objects="1" scenarios="1" selectLockedCells="1" selectUnlockedCells="1"/>
  <mergeCells count="15">
    <mergeCell ref="A5:A8"/>
    <mergeCell ref="B6:D6"/>
    <mergeCell ref="B7:D7"/>
    <mergeCell ref="B8:D8"/>
    <mergeCell ref="B10:J10"/>
    <mergeCell ref="B5:D5"/>
    <mergeCell ref="Z12:AA12"/>
    <mergeCell ref="B26:X26"/>
    <mergeCell ref="B1:X1"/>
    <mergeCell ref="B4:J4"/>
    <mergeCell ref="T10:V10"/>
    <mergeCell ref="W10:X10"/>
    <mergeCell ref="K10:S10"/>
    <mergeCell ref="B3:X3"/>
    <mergeCell ref="B2:X2"/>
  </mergeCells>
  <conditionalFormatting sqref="V16:X16">
    <cfRule type="cellIs" dxfId="665" priority="1" operator="equal">
      <formula>4</formula>
    </cfRule>
    <cfRule type="cellIs" dxfId="664" priority="2" operator="equal">
      <formula>2</formula>
    </cfRule>
  </conditionalFormatting>
  <conditionalFormatting sqref="E5:E8 B12:X25">
    <cfRule type="cellIs" dxfId="663" priority="3" operator="equal">
      <formula>1</formula>
    </cfRule>
    <cfRule type="cellIs" dxfId="662" priority="4" operator="equal">
      <formula>4</formula>
    </cfRule>
    <cfRule type="cellIs" dxfId="661" priority="5" operator="equal">
      <formula>3</formula>
    </cfRule>
    <cfRule type="cellIs" dxfId="660" priority="6" operator="equal">
      <formula>2</formula>
    </cfRule>
  </conditionalFormatting>
  <dataValidations count="1">
    <dataValidation type="list" allowBlank="1" showInputMessage="1" showErrorMessage="1" sqref="B12:X25" xr:uid="{00000000-0002-0000-0300-000000000000}">
      <formula1>$Z$14:$Z$17</formula1>
    </dataValidation>
  </dataValidation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zoomScaleNormal="100" workbookViewId="0"/>
  </sheetViews>
  <sheetFormatPr defaultColWidth="27.42578125" defaultRowHeight="12.75" x14ac:dyDescent="0.25"/>
  <cols>
    <col min="1" max="1" width="37.42578125" style="21" customWidth="1"/>
    <col min="2" max="24" width="4.5703125" style="21" customWidth="1"/>
    <col min="25" max="25" width="2.42578125" style="21" customWidth="1"/>
    <col min="26" max="26" width="6.42578125" style="21" customWidth="1"/>
    <col min="27" max="27" width="10.5703125" style="21" customWidth="1"/>
    <col min="28" max="16384" width="27.42578125" style="21"/>
  </cols>
  <sheetData>
    <row r="1" spans="1:27" ht="20.100000000000001" customHeight="1" x14ac:dyDescent="0.25">
      <c r="A1" s="238" t="s">
        <v>42</v>
      </c>
      <c r="B1" s="293" t="str">
        <f>'Katalog primárních aktiv'!B3</f>
        <v>Seznam certifikovaných senzorů</v>
      </c>
      <c r="C1" s="294"/>
      <c r="D1" s="294"/>
      <c r="E1" s="294"/>
      <c r="F1" s="294"/>
      <c r="G1" s="294"/>
      <c r="H1" s="294"/>
      <c r="I1" s="294"/>
      <c r="J1" s="294"/>
      <c r="K1" s="294"/>
      <c r="L1" s="294"/>
      <c r="M1" s="294"/>
      <c r="N1" s="294"/>
      <c r="O1" s="294"/>
      <c r="P1" s="294"/>
      <c r="Q1" s="294"/>
      <c r="R1" s="294"/>
      <c r="S1" s="294"/>
      <c r="T1" s="294"/>
      <c r="U1" s="294"/>
      <c r="V1" s="294"/>
      <c r="W1" s="294"/>
      <c r="X1" s="294"/>
      <c r="Y1" s="17"/>
    </row>
    <row r="2" spans="1:27" ht="20.100000000000001" customHeight="1" x14ac:dyDescent="0.25">
      <c r="A2" s="238" t="s">
        <v>551</v>
      </c>
      <c r="B2" s="293" t="str">
        <f>'Katalog primárních aktiv'!F3</f>
        <v>náměstek sekce certifikací (Martin Novotný)</v>
      </c>
      <c r="C2" s="294"/>
      <c r="D2" s="294"/>
      <c r="E2" s="294"/>
      <c r="F2" s="294"/>
      <c r="G2" s="294"/>
      <c r="H2" s="294"/>
      <c r="I2" s="294"/>
      <c r="J2" s="294"/>
      <c r="K2" s="294"/>
      <c r="L2" s="294"/>
      <c r="M2" s="294"/>
      <c r="N2" s="294"/>
      <c r="O2" s="294"/>
      <c r="P2" s="294"/>
      <c r="Q2" s="294"/>
      <c r="R2" s="294"/>
      <c r="S2" s="294"/>
      <c r="T2" s="294"/>
      <c r="U2" s="294"/>
      <c r="V2" s="294"/>
      <c r="W2" s="294"/>
      <c r="X2" s="294"/>
      <c r="Y2" s="17"/>
    </row>
    <row r="3" spans="1:27" ht="20.100000000000001" customHeight="1" x14ac:dyDescent="0.25">
      <c r="A3" s="238" t="s">
        <v>46</v>
      </c>
      <c r="B3" s="293" t="str">
        <f>'Katalog primárních aktiv'!G3</f>
        <v>ředitelka odboru podpory (Renata Malá)</v>
      </c>
      <c r="C3" s="294"/>
      <c r="D3" s="294"/>
      <c r="E3" s="294"/>
      <c r="F3" s="294"/>
      <c r="G3" s="294"/>
      <c r="H3" s="294"/>
      <c r="I3" s="294"/>
      <c r="J3" s="294"/>
      <c r="K3" s="294"/>
      <c r="L3" s="294"/>
      <c r="M3" s="294"/>
      <c r="N3" s="294"/>
      <c r="O3" s="294"/>
      <c r="P3" s="294"/>
      <c r="Q3" s="294"/>
      <c r="R3" s="294"/>
      <c r="S3" s="294"/>
      <c r="T3" s="294"/>
      <c r="U3" s="294"/>
      <c r="V3" s="294"/>
      <c r="W3" s="294"/>
      <c r="X3" s="294"/>
    </row>
    <row r="4" spans="1:27" ht="20.100000000000001" customHeight="1" x14ac:dyDescent="0.25">
      <c r="A4" s="238" t="s">
        <v>47</v>
      </c>
      <c r="B4" s="300">
        <v>44488</v>
      </c>
      <c r="C4" s="301"/>
      <c r="D4" s="301"/>
      <c r="E4" s="302"/>
      <c r="F4" s="302"/>
      <c r="G4" s="302"/>
      <c r="H4" s="302"/>
      <c r="I4" s="302"/>
      <c r="J4" s="302"/>
      <c r="K4" s="17"/>
      <c r="L4" s="17"/>
      <c r="M4" s="17"/>
      <c r="N4" s="17"/>
      <c r="O4" s="17"/>
      <c r="P4" s="17"/>
      <c r="Q4" s="17"/>
      <c r="R4" s="17"/>
      <c r="S4" s="17"/>
      <c r="T4" s="17"/>
      <c r="U4" s="17"/>
      <c r="V4" s="17"/>
      <c r="W4" s="17"/>
      <c r="X4" s="17"/>
    </row>
    <row r="5" spans="1:27" ht="20.100000000000001" customHeight="1" x14ac:dyDescent="0.25">
      <c r="A5" s="298" t="s">
        <v>729</v>
      </c>
      <c r="B5" s="299" t="s">
        <v>35</v>
      </c>
      <c r="C5" s="299"/>
      <c r="D5" s="299"/>
      <c r="E5" s="254">
        <v>2</v>
      </c>
      <c r="F5" s="22"/>
      <c r="G5" s="22"/>
      <c r="H5" s="22"/>
      <c r="I5" s="22"/>
      <c r="J5" s="22"/>
      <c r="K5" s="17"/>
      <c r="L5" s="17"/>
      <c r="M5" s="17"/>
      <c r="N5" s="17"/>
      <c r="O5" s="17"/>
      <c r="P5" s="17"/>
      <c r="Q5" s="17"/>
      <c r="R5" s="17"/>
      <c r="S5" s="17"/>
      <c r="T5" s="17"/>
      <c r="U5" s="17"/>
      <c r="V5" s="17"/>
      <c r="W5" s="17"/>
      <c r="X5" s="17"/>
    </row>
    <row r="6" spans="1:27" ht="20.100000000000001" customHeight="1" x14ac:dyDescent="0.25">
      <c r="A6" s="298"/>
      <c r="B6" s="299" t="s">
        <v>36</v>
      </c>
      <c r="C6" s="299"/>
      <c r="D6" s="299"/>
      <c r="E6" s="254">
        <f>MAX(K12:S25)</f>
        <v>1</v>
      </c>
      <c r="F6" s="22"/>
      <c r="G6" s="22"/>
      <c r="H6" s="22"/>
      <c r="I6" s="22"/>
      <c r="J6" s="22"/>
      <c r="K6" s="17"/>
      <c r="L6" s="17"/>
      <c r="M6" s="17"/>
      <c r="N6" s="17"/>
      <c r="O6" s="17"/>
      <c r="P6" s="17"/>
      <c r="Q6" s="17"/>
      <c r="R6" s="17"/>
      <c r="S6" s="17"/>
      <c r="T6" s="17"/>
      <c r="U6" s="17"/>
      <c r="V6" s="17"/>
      <c r="W6" s="17"/>
      <c r="X6" s="17"/>
    </row>
    <row r="7" spans="1:27" ht="20.100000000000001" customHeight="1" x14ac:dyDescent="0.25">
      <c r="A7" s="298"/>
      <c r="B7" s="299" t="s">
        <v>33</v>
      </c>
      <c r="C7" s="299"/>
      <c r="D7" s="299"/>
      <c r="E7" s="254">
        <f>MAX(T12:V25)</f>
        <v>1</v>
      </c>
      <c r="F7" s="22"/>
      <c r="G7" s="22"/>
      <c r="H7" s="22"/>
      <c r="I7" s="22"/>
      <c r="J7" s="22"/>
      <c r="K7" s="17"/>
      <c r="L7" s="17"/>
      <c r="M7" s="17"/>
      <c r="N7" s="17"/>
      <c r="O7" s="17"/>
      <c r="P7" s="17"/>
      <c r="Q7" s="17"/>
      <c r="R7" s="17"/>
      <c r="S7" s="17"/>
      <c r="T7" s="17"/>
      <c r="U7" s="17"/>
      <c r="V7" s="17"/>
      <c r="W7" s="17"/>
      <c r="X7" s="17"/>
    </row>
    <row r="8" spans="1:27" ht="20.100000000000001" customHeight="1" x14ac:dyDescent="0.25">
      <c r="A8" s="298"/>
      <c r="B8" s="299" t="s">
        <v>34</v>
      </c>
      <c r="C8" s="299"/>
      <c r="D8" s="299"/>
      <c r="E8" s="254">
        <f>MAX(W12:X25)</f>
        <v>3</v>
      </c>
      <c r="F8" s="22"/>
      <c r="G8" s="22"/>
      <c r="H8" s="22"/>
      <c r="I8" s="22"/>
      <c r="J8" s="22"/>
      <c r="K8" s="17"/>
      <c r="L8" s="17"/>
      <c r="M8" s="17"/>
      <c r="N8" s="17"/>
      <c r="O8" s="17"/>
      <c r="P8" s="17"/>
      <c r="Q8" s="17"/>
      <c r="R8" s="17"/>
      <c r="S8" s="17"/>
      <c r="T8" s="17"/>
      <c r="U8" s="17"/>
      <c r="V8" s="17"/>
      <c r="W8" s="17"/>
      <c r="X8" s="17"/>
    </row>
    <row r="9" spans="1:27" ht="9.75" customHeight="1" x14ac:dyDescent="0.25">
      <c r="A9" s="17"/>
      <c r="B9" s="17"/>
      <c r="C9" s="17"/>
      <c r="D9" s="17"/>
      <c r="E9" s="17"/>
      <c r="F9" s="17"/>
      <c r="G9" s="17"/>
      <c r="H9" s="17"/>
      <c r="I9" s="17"/>
      <c r="J9" s="17"/>
      <c r="K9" s="17"/>
      <c r="L9" s="17"/>
      <c r="M9" s="17"/>
      <c r="N9" s="17"/>
      <c r="O9" s="17"/>
      <c r="P9" s="17"/>
      <c r="Q9" s="17"/>
      <c r="R9" s="17"/>
      <c r="S9" s="17"/>
      <c r="T9" s="17"/>
      <c r="U9" s="17"/>
      <c r="V9" s="17"/>
      <c r="W9" s="17"/>
      <c r="X9" s="17"/>
    </row>
    <row r="10" spans="1:27" ht="20.100000000000001" customHeight="1" x14ac:dyDescent="0.25">
      <c r="A10" s="161"/>
      <c r="B10" s="271" t="s">
        <v>35</v>
      </c>
      <c r="C10" s="271"/>
      <c r="D10" s="271"/>
      <c r="E10" s="271"/>
      <c r="F10" s="271"/>
      <c r="G10" s="271"/>
      <c r="H10" s="271"/>
      <c r="I10" s="271"/>
      <c r="J10" s="271"/>
      <c r="K10" s="274" t="s">
        <v>36</v>
      </c>
      <c r="L10" s="274"/>
      <c r="M10" s="274"/>
      <c r="N10" s="274"/>
      <c r="O10" s="274"/>
      <c r="P10" s="274"/>
      <c r="Q10" s="274"/>
      <c r="R10" s="274"/>
      <c r="S10" s="274"/>
      <c r="T10" s="270" t="s">
        <v>33</v>
      </c>
      <c r="U10" s="271"/>
      <c r="V10" s="271"/>
      <c r="W10" s="274" t="s">
        <v>34</v>
      </c>
      <c r="X10" s="274"/>
      <c r="Y10" s="17"/>
    </row>
    <row r="11" spans="1:27" ht="139.5" x14ac:dyDescent="0.25">
      <c r="A11" s="258" t="s">
        <v>43</v>
      </c>
      <c r="B11" s="247" t="s">
        <v>414</v>
      </c>
      <c r="C11" s="247" t="s">
        <v>415</v>
      </c>
      <c r="D11" s="247" t="s">
        <v>408</v>
      </c>
      <c r="E11" s="247" t="s">
        <v>409</v>
      </c>
      <c r="F11" s="247" t="s">
        <v>19</v>
      </c>
      <c r="G11" s="247" t="s">
        <v>20</v>
      </c>
      <c r="H11" s="247" t="s">
        <v>21</v>
      </c>
      <c r="I11" s="247" t="s">
        <v>22</v>
      </c>
      <c r="J11" s="247" t="s">
        <v>23</v>
      </c>
      <c r="K11" s="245" t="s">
        <v>86</v>
      </c>
      <c r="L11" s="245" t="s">
        <v>410</v>
      </c>
      <c r="M11" s="245" t="s">
        <v>411</v>
      </c>
      <c r="N11" s="245" t="s">
        <v>412</v>
      </c>
      <c r="O11" s="246" t="s">
        <v>63</v>
      </c>
      <c r="P11" s="246" t="s">
        <v>87</v>
      </c>
      <c r="Q11" s="246" t="s">
        <v>88</v>
      </c>
      <c r="R11" s="246" t="s">
        <v>89</v>
      </c>
      <c r="S11" s="245" t="s">
        <v>24</v>
      </c>
      <c r="T11" s="256" t="s">
        <v>25</v>
      </c>
      <c r="U11" s="257" t="s">
        <v>26</v>
      </c>
      <c r="V11" s="257" t="s">
        <v>27</v>
      </c>
      <c r="W11" s="255" t="s">
        <v>37</v>
      </c>
      <c r="X11" s="255" t="s">
        <v>38</v>
      </c>
      <c r="Y11" s="17"/>
    </row>
    <row r="12" spans="1:27" ht="25.5" x14ac:dyDescent="0.25">
      <c r="A12" s="239" t="s">
        <v>171</v>
      </c>
      <c r="B12" s="243"/>
      <c r="C12" s="243"/>
      <c r="D12" s="243"/>
      <c r="E12" s="243"/>
      <c r="F12" s="243"/>
      <c r="G12" s="243"/>
      <c r="H12" s="243"/>
      <c r="I12" s="243"/>
      <c r="J12" s="243"/>
      <c r="K12" s="243"/>
      <c r="L12" s="243"/>
      <c r="M12" s="243"/>
      <c r="N12" s="243"/>
      <c r="O12" s="243"/>
      <c r="P12" s="243"/>
      <c r="Q12" s="243"/>
      <c r="R12" s="243"/>
      <c r="S12" s="243"/>
      <c r="T12" s="159"/>
      <c r="U12" s="159"/>
      <c r="V12" s="159"/>
      <c r="W12" s="159"/>
      <c r="X12" s="159"/>
      <c r="Z12" s="291" t="s">
        <v>32</v>
      </c>
      <c r="AA12" s="291"/>
    </row>
    <row r="13" spans="1:27" ht="25.5" x14ac:dyDescent="0.25">
      <c r="A13" s="239" t="s">
        <v>172</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Z13" s="162">
        <v>0</v>
      </c>
      <c r="AA13" s="162" t="s">
        <v>425</v>
      </c>
    </row>
    <row r="14" spans="1:27" ht="18" customHeight="1" x14ac:dyDescent="0.25">
      <c r="A14" s="240" t="s">
        <v>60</v>
      </c>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Z14" s="132">
        <v>1</v>
      </c>
      <c r="AA14" s="133" t="s">
        <v>29</v>
      </c>
    </row>
    <row r="15" spans="1:27" ht="18" customHeight="1" x14ac:dyDescent="0.25">
      <c r="A15" s="240" t="s">
        <v>39</v>
      </c>
      <c r="B15" s="159">
        <v>1</v>
      </c>
      <c r="C15" s="159">
        <v>1</v>
      </c>
      <c r="D15" s="159">
        <v>1</v>
      </c>
      <c r="E15" s="159">
        <v>1</v>
      </c>
      <c r="F15" s="159">
        <v>1</v>
      </c>
      <c r="G15" s="159">
        <v>2</v>
      </c>
      <c r="H15" s="159">
        <v>2</v>
      </c>
      <c r="I15" s="159">
        <v>2</v>
      </c>
      <c r="J15" s="159">
        <v>3</v>
      </c>
      <c r="K15" s="159">
        <v>1</v>
      </c>
      <c r="L15" s="159">
        <v>1</v>
      </c>
      <c r="M15" s="159">
        <v>1</v>
      </c>
      <c r="N15" s="159">
        <v>1</v>
      </c>
      <c r="O15" s="159">
        <v>1</v>
      </c>
      <c r="P15" s="159">
        <v>1</v>
      </c>
      <c r="Q15" s="159">
        <v>1</v>
      </c>
      <c r="R15" s="159">
        <v>1</v>
      </c>
      <c r="S15" s="159">
        <v>1</v>
      </c>
      <c r="T15" s="159">
        <v>1</v>
      </c>
      <c r="U15" s="159">
        <v>1</v>
      </c>
      <c r="V15" s="159">
        <v>1</v>
      </c>
      <c r="W15" s="159">
        <v>3</v>
      </c>
      <c r="X15" s="159">
        <v>3</v>
      </c>
      <c r="Z15" s="136">
        <v>2</v>
      </c>
      <c r="AA15" s="137" t="s">
        <v>1</v>
      </c>
    </row>
    <row r="16" spans="1:27" ht="18" customHeight="1" x14ac:dyDescent="0.25">
      <c r="A16" s="240" t="s">
        <v>44</v>
      </c>
      <c r="B16" s="159">
        <v>1</v>
      </c>
      <c r="C16" s="159">
        <v>1</v>
      </c>
      <c r="D16" s="159">
        <v>1</v>
      </c>
      <c r="E16" s="159">
        <v>1</v>
      </c>
      <c r="F16" s="159">
        <v>1</v>
      </c>
      <c r="G16" s="159">
        <v>2</v>
      </c>
      <c r="H16" s="159">
        <v>2</v>
      </c>
      <c r="I16" s="159">
        <v>2</v>
      </c>
      <c r="J16" s="159">
        <v>2</v>
      </c>
      <c r="K16" s="159">
        <v>1</v>
      </c>
      <c r="L16" s="159">
        <v>1</v>
      </c>
      <c r="M16" s="159">
        <v>1</v>
      </c>
      <c r="N16" s="159">
        <v>1</v>
      </c>
      <c r="O16" s="159">
        <v>1</v>
      </c>
      <c r="P16" s="159">
        <v>1</v>
      </c>
      <c r="Q16" s="159">
        <v>1</v>
      </c>
      <c r="R16" s="159">
        <v>1</v>
      </c>
      <c r="S16" s="159">
        <v>1</v>
      </c>
      <c r="T16" s="159">
        <v>1</v>
      </c>
      <c r="U16" s="159">
        <v>1</v>
      </c>
      <c r="V16" s="159">
        <v>1</v>
      </c>
      <c r="W16" s="159">
        <v>2</v>
      </c>
      <c r="X16" s="159">
        <v>2</v>
      </c>
      <c r="Z16" s="140">
        <v>3</v>
      </c>
      <c r="AA16" s="141" t="s">
        <v>30</v>
      </c>
    </row>
    <row r="17" spans="1:27" ht="18" customHeight="1" x14ac:dyDescent="0.25">
      <c r="A17" s="240" t="s">
        <v>8</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Z17" s="145">
        <v>4</v>
      </c>
      <c r="AA17" s="146" t="s">
        <v>31</v>
      </c>
    </row>
    <row r="18" spans="1:27" ht="18" customHeight="1" x14ac:dyDescent="0.25">
      <c r="A18" s="240" t="s">
        <v>13</v>
      </c>
      <c r="B18" s="159">
        <v>1</v>
      </c>
      <c r="C18" s="159">
        <v>1</v>
      </c>
      <c r="D18" s="159">
        <v>1</v>
      </c>
      <c r="E18" s="159">
        <v>1</v>
      </c>
      <c r="F18" s="159">
        <v>1</v>
      </c>
      <c r="G18" s="159">
        <v>2</v>
      </c>
      <c r="H18" s="159">
        <v>2</v>
      </c>
      <c r="I18" s="159">
        <v>2</v>
      </c>
      <c r="J18" s="159">
        <v>2</v>
      </c>
      <c r="K18" s="159">
        <v>1</v>
      </c>
      <c r="L18" s="159">
        <v>1</v>
      </c>
      <c r="M18" s="159">
        <v>1</v>
      </c>
      <c r="N18" s="159">
        <v>1</v>
      </c>
      <c r="O18" s="159">
        <v>1</v>
      </c>
      <c r="P18" s="159">
        <v>1</v>
      </c>
      <c r="Q18" s="159">
        <v>1</v>
      </c>
      <c r="R18" s="159">
        <v>1</v>
      </c>
      <c r="S18" s="159">
        <v>1</v>
      </c>
      <c r="T18" s="159">
        <v>1</v>
      </c>
      <c r="U18" s="159">
        <v>1</v>
      </c>
      <c r="V18" s="159">
        <v>1</v>
      </c>
      <c r="W18" s="159">
        <v>2</v>
      </c>
      <c r="X18" s="159">
        <v>2</v>
      </c>
    </row>
    <row r="19" spans="1:27" ht="18" customHeight="1" x14ac:dyDescent="0.25">
      <c r="A19" s="240" t="s">
        <v>41</v>
      </c>
      <c r="B19" s="159">
        <v>1</v>
      </c>
      <c r="C19" s="159">
        <v>1</v>
      </c>
      <c r="D19" s="159">
        <v>1</v>
      </c>
      <c r="E19" s="159">
        <v>1</v>
      </c>
      <c r="F19" s="159">
        <v>1</v>
      </c>
      <c r="G19" s="159">
        <v>2</v>
      </c>
      <c r="H19" s="159">
        <v>2</v>
      </c>
      <c r="I19" s="159">
        <v>2</v>
      </c>
      <c r="J19" s="159">
        <v>2</v>
      </c>
      <c r="K19" s="159">
        <v>1</v>
      </c>
      <c r="L19" s="159">
        <v>1</v>
      </c>
      <c r="M19" s="159">
        <v>1</v>
      </c>
      <c r="N19" s="159">
        <v>1</v>
      </c>
      <c r="O19" s="159">
        <v>1</v>
      </c>
      <c r="P19" s="159">
        <v>1</v>
      </c>
      <c r="Q19" s="159">
        <v>1</v>
      </c>
      <c r="R19" s="159">
        <v>1</v>
      </c>
      <c r="S19" s="159">
        <v>1</v>
      </c>
      <c r="T19" s="159">
        <v>1</v>
      </c>
      <c r="U19" s="159">
        <v>1</v>
      </c>
      <c r="V19" s="159">
        <v>1</v>
      </c>
      <c r="W19" s="159">
        <v>2</v>
      </c>
      <c r="X19" s="159">
        <v>2</v>
      </c>
    </row>
    <row r="20" spans="1:27" ht="18" customHeight="1" x14ac:dyDescent="0.25">
      <c r="A20" s="240" t="s">
        <v>45</v>
      </c>
      <c r="B20" s="159"/>
      <c r="C20" s="159"/>
      <c r="D20" s="159"/>
      <c r="E20" s="159"/>
      <c r="F20" s="159"/>
      <c r="G20" s="159"/>
      <c r="H20" s="159"/>
      <c r="I20" s="159"/>
      <c r="J20" s="159"/>
      <c r="K20" s="159"/>
      <c r="L20" s="159"/>
      <c r="M20" s="159"/>
      <c r="N20" s="159"/>
      <c r="O20" s="159"/>
      <c r="P20" s="159"/>
      <c r="Q20" s="159"/>
      <c r="R20" s="159"/>
      <c r="S20" s="159"/>
      <c r="T20" s="159"/>
      <c r="U20" s="159"/>
      <c r="V20" s="159"/>
      <c r="W20" s="159"/>
      <c r="X20" s="159"/>
    </row>
    <row r="21" spans="1:27" ht="18" customHeight="1" x14ac:dyDescent="0.25">
      <c r="A21" s="240" t="s">
        <v>12</v>
      </c>
      <c r="B21" s="159">
        <v>1</v>
      </c>
      <c r="C21" s="159">
        <v>1</v>
      </c>
      <c r="D21" s="159">
        <v>1</v>
      </c>
      <c r="E21" s="159">
        <v>1</v>
      </c>
      <c r="F21" s="159">
        <v>1</v>
      </c>
      <c r="G21" s="159">
        <v>2</v>
      </c>
      <c r="H21" s="159">
        <v>2</v>
      </c>
      <c r="I21" s="159">
        <v>2</v>
      </c>
      <c r="J21" s="159">
        <v>3</v>
      </c>
      <c r="K21" s="159">
        <v>1</v>
      </c>
      <c r="L21" s="159">
        <v>1</v>
      </c>
      <c r="M21" s="159">
        <v>1</v>
      </c>
      <c r="N21" s="159">
        <v>1</v>
      </c>
      <c r="O21" s="159">
        <v>1</v>
      </c>
      <c r="P21" s="159">
        <v>1</v>
      </c>
      <c r="Q21" s="159">
        <v>1</v>
      </c>
      <c r="R21" s="159">
        <v>1</v>
      </c>
      <c r="S21" s="159">
        <v>1</v>
      </c>
      <c r="T21" s="159">
        <v>1</v>
      </c>
      <c r="U21" s="159">
        <v>1</v>
      </c>
      <c r="V21" s="159">
        <v>1</v>
      </c>
      <c r="W21" s="159">
        <v>3</v>
      </c>
      <c r="X21" s="159">
        <v>3</v>
      </c>
    </row>
    <row r="22" spans="1:27" ht="18" customHeight="1" x14ac:dyDescent="0.25">
      <c r="A22" s="240" t="s">
        <v>4</v>
      </c>
      <c r="B22" s="159"/>
      <c r="C22" s="159"/>
      <c r="D22" s="159"/>
      <c r="E22" s="159"/>
      <c r="F22" s="159"/>
      <c r="G22" s="159"/>
      <c r="H22" s="159"/>
      <c r="I22" s="159"/>
      <c r="J22" s="159"/>
      <c r="K22" s="159"/>
      <c r="L22" s="159"/>
      <c r="M22" s="159"/>
      <c r="N22" s="159"/>
      <c r="O22" s="159"/>
      <c r="P22" s="159"/>
      <c r="Q22" s="159"/>
      <c r="R22" s="159"/>
      <c r="S22" s="159"/>
      <c r="T22" s="159"/>
      <c r="U22" s="159"/>
      <c r="V22" s="159"/>
      <c r="W22" s="159"/>
      <c r="X22" s="159"/>
    </row>
    <row r="23" spans="1:27" ht="18" customHeight="1" x14ac:dyDescent="0.25">
      <c r="A23" s="240" t="s">
        <v>61</v>
      </c>
      <c r="B23" s="159">
        <v>1</v>
      </c>
      <c r="C23" s="159">
        <v>1</v>
      </c>
      <c r="D23" s="159">
        <v>1</v>
      </c>
      <c r="E23" s="159">
        <v>1</v>
      </c>
      <c r="F23" s="159">
        <v>1</v>
      </c>
      <c r="G23" s="159">
        <v>2</v>
      </c>
      <c r="H23" s="159">
        <v>2</v>
      </c>
      <c r="I23" s="159">
        <v>2</v>
      </c>
      <c r="J23" s="159">
        <v>3</v>
      </c>
      <c r="K23" s="159">
        <v>1</v>
      </c>
      <c r="L23" s="159">
        <v>1</v>
      </c>
      <c r="M23" s="159">
        <v>1</v>
      </c>
      <c r="N23" s="159">
        <v>1</v>
      </c>
      <c r="O23" s="159">
        <v>1</v>
      </c>
      <c r="P23" s="159">
        <v>1</v>
      </c>
      <c r="Q23" s="159">
        <v>1</v>
      </c>
      <c r="R23" s="159">
        <v>1</v>
      </c>
      <c r="S23" s="159">
        <v>1</v>
      </c>
      <c r="T23" s="159">
        <v>1</v>
      </c>
      <c r="U23" s="159">
        <v>1</v>
      </c>
      <c r="V23" s="159">
        <v>1</v>
      </c>
      <c r="W23" s="159">
        <v>2</v>
      </c>
      <c r="X23" s="159">
        <v>2</v>
      </c>
    </row>
    <row r="24" spans="1:27" ht="18" customHeight="1" x14ac:dyDescent="0.25">
      <c r="A24" s="240" t="s">
        <v>9</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row>
    <row r="25" spans="1:27" ht="18" customHeight="1" x14ac:dyDescent="0.25">
      <c r="A25" s="241" t="s">
        <v>40</v>
      </c>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7"/>
    </row>
    <row r="26" spans="1:27" ht="187.35" customHeight="1" x14ac:dyDescent="0.25">
      <c r="A26" s="248" t="s">
        <v>48</v>
      </c>
      <c r="B26" s="292" t="s">
        <v>720</v>
      </c>
      <c r="C26" s="292"/>
      <c r="D26" s="292"/>
      <c r="E26" s="292"/>
      <c r="F26" s="292"/>
      <c r="G26" s="292"/>
      <c r="H26" s="292"/>
      <c r="I26" s="292"/>
      <c r="J26" s="292"/>
      <c r="K26" s="292"/>
      <c r="L26" s="292"/>
      <c r="M26" s="292"/>
      <c r="N26" s="292"/>
      <c r="O26" s="292"/>
      <c r="P26" s="292"/>
      <c r="Q26" s="292"/>
      <c r="R26" s="292"/>
      <c r="S26" s="292"/>
      <c r="T26" s="292"/>
      <c r="U26" s="292"/>
      <c r="V26" s="292"/>
      <c r="W26" s="292"/>
      <c r="X26" s="292"/>
    </row>
    <row r="27" spans="1:27" x14ac:dyDescent="0.25">
      <c r="A27" s="17"/>
      <c r="B27" s="17"/>
      <c r="C27" s="17"/>
      <c r="D27" s="17"/>
      <c r="E27" s="17"/>
      <c r="F27" s="17"/>
      <c r="G27" s="17"/>
      <c r="H27" s="17"/>
      <c r="I27" s="17"/>
      <c r="J27" s="17"/>
      <c r="K27" s="17"/>
      <c r="L27" s="17"/>
      <c r="M27" s="17"/>
      <c r="N27" s="17"/>
      <c r="O27" s="17"/>
      <c r="P27" s="17"/>
      <c r="Q27" s="17"/>
      <c r="R27" s="17"/>
      <c r="S27" s="17"/>
      <c r="T27" s="17"/>
      <c r="U27" s="17"/>
      <c r="V27" s="17"/>
      <c r="W27" s="17"/>
    </row>
  </sheetData>
  <sheetProtection algorithmName="SHA-512" hashValue="10j7fZ8VUbvyzs4eGy9hIWIw1bl27Rm0cRXK+X351gU/gcLkl3IIeV+JcIabNpXBozN62hHJFSsakT8UexKERQ==" saltValue="2AE7oMaIGULtrTfTxDBfEw==" spinCount="100000" sheet="1" objects="1" scenarios="1" selectLockedCells="1" selectUnlockedCells="1"/>
  <mergeCells count="15">
    <mergeCell ref="B26:X26"/>
    <mergeCell ref="W10:X10"/>
    <mergeCell ref="A5:A8"/>
    <mergeCell ref="B6:D6"/>
    <mergeCell ref="B7:D7"/>
    <mergeCell ref="B8:D8"/>
    <mergeCell ref="Z12:AA12"/>
    <mergeCell ref="B10:J10"/>
    <mergeCell ref="K10:S10"/>
    <mergeCell ref="T10:V10"/>
    <mergeCell ref="B1:X1"/>
    <mergeCell ref="B4:J4"/>
    <mergeCell ref="B3:X3"/>
    <mergeCell ref="B2:X2"/>
    <mergeCell ref="B5:D5"/>
  </mergeCells>
  <conditionalFormatting sqref="V16:X16">
    <cfRule type="cellIs" dxfId="659" priority="5" operator="equal">
      <formula>4</formula>
    </cfRule>
    <cfRule type="cellIs" dxfId="658" priority="7" operator="equal">
      <formula>2</formula>
    </cfRule>
  </conditionalFormatting>
  <conditionalFormatting sqref="E5:E8 B12:X25">
    <cfRule type="cellIs" dxfId="657" priority="8" operator="equal">
      <formula>1</formula>
    </cfRule>
    <cfRule type="cellIs" dxfId="656" priority="13" operator="equal">
      <formula>4</formula>
    </cfRule>
    <cfRule type="cellIs" dxfId="655" priority="14" operator="equal">
      <formula>3</formula>
    </cfRule>
    <cfRule type="cellIs" dxfId="654" priority="15" operator="equal">
      <formula>2</formula>
    </cfRule>
  </conditionalFormatting>
  <conditionalFormatting sqref="V18:X18">
    <cfRule type="cellIs" dxfId="653" priority="3" operator="equal">
      <formula>4</formula>
    </cfRule>
    <cfRule type="cellIs" dxfId="652" priority="4" operator="equal">
      <formula>2</formula>
    </cfRule>
  </conditionalFormatting>
  <conditionalFormatting sqref="V19:X19">
    <cfRule type="cellIs" dxfId="651" priority="1" operator="equal">
      <formula>4</formula>
    </cfRule>
    <cfRule type="cellIs" dxfId="650" priority="2" operator="equal">
      <formula>2</formula>
    </cfRule>
  </conditionalFormatting>
  <dataValidations count="1">
    <dataValidation type="list" allowBlank="1" showInputMessage="1" showErrorMessage="1" sqref="B12:X25" xr:uid="{00000000-0002-0000-0400-000000000000}">
      <formula1>$Z$14:$Z$17</formula1>
    </dataValidation>
  </dataValidation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27"/>
  <sheetViews>
    <sheetView zoomScaleNormal="100" workbookViewId="0">
      <selection activeCell="K6" sqref="K6"/>
    </sheetView>
  </sheetViews>
  <sheetFormatPr defaultColWidth="27.42578125" defaultRowHeight="12.75" x14ac:dyDescent="0.25"/>
  <cols>
    <col min="1" max="1" width="37.42578125" style="21" customWidth="1"/>
    <col min="2" max="24" width="4.5703125" style="21" customWidth="1"/>
    <col min="25" max="25" width="2.42578125" style="21" customWidth="1"/>
    <col min="26" max="26" width="6.42578125" style="21" customWidth="1"/>
    <col min="27" max="27" width="10.5703125" style="21" customWidth="1"/>
    <col min="28" max="16384" width="27.42578125" style="21"/>
  </cols>
  <sheetData>
    <row r="1" spans="1:27" ht="20.100000000000001" customHeight="1" x14ac:dyDescent="0.25">
      <c r="A1" s="238" t="s">
        <v>42</v>
      </c>
      <c r="B1" s="304" t="str">
        <f>'Katalog primárních aktiv'!B4</f>
        <v>Rozhodnutí</v>
      </c>
      <c r="C1" s="305"/>
      <c r="D1" s="305"/>
      <c r="E1" s="305"/>
      <c r="F1" s="305"/>
      <c r="G1" s="305"/>
      <c r="H1" s="305"/>
      <c r="I1" s="305"/>
      <c r="J1" s="305"/>
      <c r="K1" s="305"/>
      <c r="L1" s="305"/>
      <c r="M1" s="305"/>
      <c r="N1" s="305"/>
      <c r="O1" s="305"/>
      <c r="P1" s="305"/>
      <c r="Q1" s="305"/>
      <c r="R1" s="305"/>
      <c r="S1" s="305"/>
      <c r="T1" s="305"/>
      <c r="U1" s="305"/>
      <c r="V1" s="305"/>
      <c r="W1" s="305"/>
      <c r="X1" s="305"/>
      <c r="Y1" s="17"/>
    </row>
    <row r="2" spans="1:27" ht="20.100000000000001" customHeight="1" x14ac:dyDescent="0.25">
      <c r="A2" s="238" t="s">
        <v>551</v>
      </c>
      <c r="B2" s="293" t="str">
        <f>'Katalog primárních aktiv'!F4</f>
        <v>náměstek sekce certifikací (Martin Novotný)</v>
      </c>
      <c r="C2" s="294"/>
      <c r="D2" s="294"/>
      <c r="E2" s="294"/>
      <c r="F2" s="294"/>
      <c r="G2" s="294"/>
      <c r="H2" s="294"/>
      <c r="I2" s="294"/>
      <c r="J2" s="294"/>
      <c r="K2" s="294"/>
      <c r="L2" s="294"/>
      <c r="M2" s="294"/>
      <c r="N2" s="294"/>
      <c r="O2" s="294"/>
      <c r="P2" s="294"/>
      <c r="Q2" s="294"/>
      <c r="R2" s="294"/>
      <c r="S2" s="294"/>
      <c r="T2" s="294"/>
      <c r="U2" s="294"/>
      <c r="V2" s="294"/>
      <c r="W2" s="294"/>
      <c r="X2" s="294"/>
      <c r="Y2" s="17"/>
    </row>
    <row r="3" spans="1:27" ht="20.100000000000001" customHeight="1" x14ac:dyDescent="0.25">
      <c r="A3" s="238" t="s">
        <v>46</v>
      </c>
      <c r="B3" s="293" t="str">
        <f>'Katalog primárních aktiv'!G4</f>
        <v>ředitel odboru certifikací 1 (Jan Novák), ředitelka odboru certifikací 2 (Tereza Černá)</v>
      </c>
      <c r="C3" s="294"/>
      <c r="D3" s="294"/>
      <c r="E3" s="294"/>
      <c r="F3" s="294"/>
      <c r="G3" s="294"/>
      <c r="H3" s="294"/>
      <c r="I3" s="294"/>
      <c r="J3" s="294"/>
      <c r="K3" s="294"/>
      <c r="L3" s="294"/>
      <c r="M3" s="294"/>
      <c r="N3" s="294"/>
      <c r="O3" s="294"/>
      <c r="P3" s="294"/>
      <c r="Q3" s="294"/>
      <c r="R3" s="294"/>
      <c r="S3" s="294"/>
      <c r="T3" s="294"/>
      <c r="U3" s="294"/>
      <c r="V3" s="294"/>
      <c r="W3" s="294"/>
      <c r="X3" s="294"/>
    </row>
    <row r="4" spans="1:27" ht="20.100000000000001" customHeight="1" x14ac:dyDescent="0.25">
      <c r="A4" s="238" t="s">
        <v>47</v>
      </c>
      <c r="B4" s="300">
        <v>44488</v>
      </c>
      <c r="C4" s="301"/>
      <c r="D4" s="301"/>
      <c r="E4" s="302"/>
      <c r="F4" s="302"/>
      <c r="G4" s="302"/>
      <c r="H4" s="302"/>
      <c r="I4" s="302"/>
      <c r="J4" s="302"/>
      <c r="K4" s="17"/>
      <c r="L4" s="17"/>
      <c r="M4" s="17"/>
      <c r="N4" s="17"/>
      <c r="O4" s="17"/>
      <c r="P4" s="17"/>
      <c r="Q4" s="17"/>
      <c r="R4" s="17"/>
      <c r="S4" s="17"/>
      <c r="T4" s="17"/>
      <c r="U4" s="17"/>
      <c r="V4" s="17"/>
      <c r="W4" s="17"/>
      <c r="X4" s="17"/>
    </row>
    <row r="5" spans="1:27" ht="20.100000000000001" customHeight="1" x14ac:dyDescent="0.25">
      <c r="A5" s="298" t="s">
        <v>729</v>
      </c>
      <c r="B5" s="299" t="s">
        <v>35</v>
      </c>
      <c r="C5" s="299"/>
      <c r="D5" s="299"/>
      <c r="E5" s="254">
        <v>2</v>
      </c>
      <c r="F5" s="22"/>
      <c r="G5" s="22"/>
      <c r="H5" s="22"/>
      <c r="I5" s="22"/>
      <c r="J5" s="22"/>
      <c r="K5" s="17"/>
      <c r="L5" s="17"/>
      <c r="M5" s="17"/>
      <c r="N5" s="17"/>
      <c r="O5" s="17"/>
      <c r="P5" s="17"/>
      <c r="Q5" s="17"/>
      <c r="R5" s="17"/>
      <c r="S5" s="17"/>
      <c r="T5" s="17"/>
      <c r="U5" s="17"/>
      <c r="V5" s="17"/>
      <c r="W5" s="17"/>
      <c r="X5" s="17"/>
    </row>
    <row r="6" spans="1:27" ht="20.100000000000001" customHeight="1" x14ac:dyDescent="0.25">
      <c r="A6" s="298"/>
      <c r="B6" s="299" t="s">
        <v>36</v>
      </c>
      <c r="C6" s="299"/>
      <c r="D6" s="299"/>
      <c r="E6" s="254">
        <f>MAX(K12:S25)</f>
        <v>3</v>
      </c>
      <c r="F6" s="22"/>
      <c r="G6" s="22"/>
      <c r="H6" s="22"/>
      <c r="I6" s="22"/>
      <c r="J6" s="22"/>
      <c r="K6" s="17"/>
      <c r="L6" s="17"/>
      <c r="M6" s="17"/>
      <c r="N6" s="17"/>
      <c r="O6" s="17"/>
      <c r="P6" s="17"/>
      <c r="Q6" s="17"/>
      <c r="R6" s="17"/>
      <c r="S6" s="17"/>
      <c r="T6" s="17"/>
      <c r="U6" s="17"/>
      <c r="V6" s="17"/>
      <c r="W6" s="17"/>
      <c r="X6" s="17"/>
    </row>
    <row r="7" spans="1:27" ht="20.100000000000001" customHeight="1" x14ac:dyDescent="0.25">
      <c r="A7" s="298"/>
      <c r="B7" s="299" t="s">
        <v>33</v>
      </c>
      <c r="C7" s="299"/>
      <c r="D7" s="299"/>
      <c r="E7" s="254">
        <f>MAX(T12:V25)</f>
        <v>3</v>
      </c>
      <c r="F7" s="22"/>
      <c r="G7" s="22"/>
      <c r="H7" s="22"/>
      <c r="I7" s="22"/>
      <c r="J7" s="22"/>
      <c r="K7" s="17"/>
      <c r="L7" s="17"/>
      <c r="M7" s="17"/>
      <c r="N7" s="17"/>
      <c r="O7" s="17"/>
      <c r="P7" s="17"/>
      <c r="Q7" s="17"/>
      <c r="R7" s="17"/>
      <c r="S7" s="17"/>
      <c r="T7" s="17"/>
      <c r="U7" s="17"/>
      <c r="V7" s="17"/>
      <c r="W7" s="17"/>
      <c r="X7" s="17"/>
    </row>
    <row r="8" spans="1:27" ht="20.100000000000001" customHeight="1" x14ac:dyDescent="0.25">
      <c r="A8" s="298"/>
      <c r="B8" s="299" t="s">
        <v>34</v>
      </c>
      <c r="C8" s="299"/>
      <c r="D8" s="299"/>
      <c r="E8" s="254">
        <f>MAX(W12:X25)</f>
        <v>3</v>
      </c>
      <c r="F8" s="22"/>
      <c r="G8" s="22"/>
      <c r="H8" s="22"/>
      <c r="I8" s="22"/>
      <c r="J8" s="22"/>
      <c r="K8" s="17"/>
      <c r="L8" s="17"/>
      <c r="M8" s="17"/>
      <c r="N8" s="17"/>
      <c r="O8" s="17"/>
      <c r="P8" s="17"/>
      <c r="Q8" s="17"/>
      <c r="R8" s="17"/>
      <c r="S8" s="17"/>
      <c r="T8" s="17"/>
      <c r="U8" s="17"/>
      <c r="V8" s="17"/>
      <c r="W8" s="17"/>
      <c r="X8" s="17"/>
    </row>
    <row r="9" spans="1:27" ht="9.75" customHeight="1" x14ac:dyDescent="0.25">
      <c r="A9" s="17"/>
      <c r="B9" s="17"/>
      <c r="C9" s="17"/>
      <c r="D9" s="17"/>
      <c r="E9" s="17"/>
      <c r="F9" s="17"/>
      <c r="G9" s="17"/>
      <c r="H9" s="17"/>
      <c r="I9" s="17"/>
      <c r="J9" s="17"/>
      <c r="K9" s="17"/>
      <c r="L9" s="17"/>
      <c r="M9" s="17"/>
      <c r="N9" s="17"/>
      <c r="O9" s="17"/>
      <c r="P9" s="17"/>
      <c r="Q9" s="17"/>
      <c r="R9" s="17"/>
      <c r="S9" s="17"/>
      <c r="T9" s="17"/>
      <c r="U9" s="17"/>
      <c r="V9" s="17"/>
      <c r="W9" s="17"/>
      <c r="X9" s="17"/>
    </row>
    <row r="10" spans="1:27" ht="20.100000000000001" customHeight="1" x14ac:dyDescent="0.25">
      <c r="A10" s="161"/>
      <c r="B10" s="303" t="s">
        <v>35</v>
      </c>
      <c r="C10" s="303"/>
      <c r="D10" s="303"/>
      <c r="E10" s="303"/>
      <c r="F10" s="303"/>
      <c r="G10" s="303"/>
      <c r="H10" s="303"/>
      <c r="I10" s="303"/>
      <c r="J10" s="303"/>
      <c r="K10" s="306" t="s">
        <v>36</v>
      </c>
      <c r="L10" s="306"/>
      <c r="M10" s="306"/>
      <c r="N10" s="306"/>
      <c r="O10" s="306"/>
      <c r="P10" s="306"/>
      <c r="Q10" s="306"/>
      <c r="R10" s="306"/>
      <c r="S10" s="306"/>
      <c r="T10" s="303" t="s">
        <v>33</v>
      </c>
      <c r="U10" s="303"/>
      <c r="V10" s="303"/>
      <c r="W10" s="306" t="s">
        <v>34</v>
      </c>
      <c r="X10" s="306"/>
      <c r="Y10" s="17"/>
    </row>
    <row r="11" spans="1:27" ht="139.5" x14ac:dyDescent="0.25">
      <c r="A11" s="244" t="s">
        <v>43</v>
      </c>
      <c r="B11" s="247" t="s">
        <v>414</v>
      </c>
      <c r="C11" s="247" t="s">
        <v>415</v>
      </c>
      <c r="D11" s="247" t="s">
        <v>408</v>
      </c>
      <c r="E11" s="247" t="s">
        <v>409</v>
      </c>
      <c r="F11" s="247" t="s">
        <v>19</v>
      </c>
      <c r="G11" s="247" t="s">
        <v>20</v>
      </c>
      <c r="H11" s="247" t="s">
        <v>21</v>
      </c>
      <c r="I11" s="247" t="s">
        <v>22</v>
      </c>
      <c r="J11" s="247" t="s">
        <v>23</v>
      </c>
      <c r="K11" s="245" t="s">
        <v>86</v>
      </c>
      <c r="L11" s="245" t="s">
        <v>410</v>
      </c>
      <c r="M11" s="245" t="s">
        <v>411</v>
      </c>
      <c r="N11" s="245" t="s">
        <v>412</v>
      </c>
      <c r="O11" s="246" t="s">
        <v>63</v>
      </c>
      <c r="P11" s="246" t="s">
        <v>87</v>
      </c>
      <c r="Q11" s="246" t="s">
        <v>88</v>
      </c>
      <c r="R11" s="246" t="s">
        <v>89</v>
      </c>
      <c r="S11" s="245" t="s">
        <v>24</v>
      </c>
      <c r="T11" s="247" t="s">
        <v>25</v>
      </c>
      <c r="U11" s="247" t="s">
        <v>26</v>
      </c>
      <c r="V11" s="247" t="s">
        <v>27</v>
      </c>
      <c r="W11" s="245" t="s">
        <v>37</v>
      </c>
      <c r="X11" s="245" t="s">
        <v>38</v>
      </c>
      <c r="Y11" s="17"/>
    </row>
    <row r="12" spans="1:27" ht="25.5" x14ac:dyDescent="0.25">
      <c r="A12" s="242" t="s">
        <v>171</v>
      </c>
      <c r="B12" s="243">
        <v>1</v>
      </c>
      <c r="C12" s="243">
        <v>1</v>
      </c>
      <c r="D12" s="243">
        <v>1</v>
      </c>
      <c r="E12" s="243">
        <v>1</v>
      </c>
      <c r="F12" s="243">
        <v>1</v>
      </c>
      <c r="G12" s="243">
        <v>1</v>
      </c>
      <c r="H12" s="243">
        <v>1</v>
      </c>
      <c r="I12" s="243">
        <v>1</v>
      </c>
      <c r="J12" s="243">
        <v>1</v>
      </c>
      <c r="K12" s="243">
        <v>1</v>
      </c>
      <c r="L12" s="243">
        <v>1</v>
      </c>
      <c r="M12" s="243">
        <v>1</v>
      </c>
      <c r="N12" s="243">
        <v>1</v>
      </c>
      <c r="O12" s="243">
        <v>1</v>
      </c>
      <c r="P12" s="243">
        <v>1</v>
      </c>
      <c r="Q12" s="243">
        <v>1</v>
      </c>
      <c r="R12" s="243">
        <v>1</v>
      </c>
      <c r="S12" s="243">
        <v>1</v>
      </c>
      <c r="T12" s="243">
        <v>2</v>
      </c>
      <c r="U12" s="243">
        <v>2</v>
      </c>
      <c r="V12" s="243">
        <v>2</v>
      </c>
      <c r="W12" s="243">
        <v>2</v>
      </c>
      <c r="X12" s="243">
        <v>2</v>
      </c>
      <c r="Z12" s="291" t="s">
        <v>32</v>
      </c>
      <c r="AA12" s="291"/>
    </row>
    <row r="13" spans="1:27" ht="25.5" x14ac:dyDescent="0.25">
      <c r="A13" s="239" t="s">
        <v>172</v>
      </c>
      <c r="B13" s="159">
        <v>1</v>
      </c>
      <c r="C13" s="159">
        <v>1</v>
      </c>
      <c r="D13" s="159">
        <v>1</v>
      </c>
      <c r="E13" s="159">
        <v>1</v>
      </c>
      <c r="F13" s="159">
        <v>1</v>
      </c>
      <c r="G13" s="159">
        <v>1</v>
      </c>
      <c r="H13" s="159">
        <v>1</v>
      </c>
      <c r="I13" s="159">
        <v>1</v>
      </c>
      <c r="J13" s="159">
        <v>1</v>
      </c>
      <c r="K13" s="159">
        <v>1</v>
      </c>
      <c r="L13" s="159">
        <v>1</v>
      </c>
      <c r="M13" s="159">
        <v>1</v>
      </c>
      <c r="N13" s="159">
        <v>1</v>
      </c>
      <c r="O13" s="159">
        <v>1</v>
      </c>
      <c r="P13" s="159">
        <v>1</v>
      </c>
      <c r="Q13" s="159">
        <v>1</v>
      </c>
      <c r="R13" s="159">
        <v>1</v>
      </c>
      <c r="S13" s="159">
        <v>1</v>
      </c>
      <c r="T13" s="159">
        <v>1</v>
      </c>
      <c r="U13" s="159">
        <v>1</v>
      </c>
      <c r="V13" s="159">
        <v>1</v>
      </c>
      <c r="W13" s="159">
        <v>2</v>
      </c>
      <c r="X13" s="159">
        <v>2</v>
      </c>
      <c r="Z13" s="162">
        <v>0</v>
      </c>
      <c r="AA13" s="162" t="s">
        <v>425</v>
      </c>
    </row>
    <row r="14" spans="1:27" ht="18" customHeight="1" x14ac:dyDescent="0.25">
      <c r="A14" s="240" t="s">
        <v>60</v>
      </c>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Z14" s="132">
        <v>1</v>
      </c>
      <c r="AA14" s="133" t="s">
        <v>29</v>
      </c>
    </row>
    <row r="15" spans="1:27" ht="18" customHeight="1" x14ac:dyDescent="0.25">
      <c r="A15" s="240" t="s">
        <v>39</v>
      </c>
      <c r="B15" s="159">
        <v>1</v>
      </c>
      <c r="C15" s="159">
        <v>1</v>
      </c>
      <c r="D15" s="159">
        <v>1</v>
      </c>
      <c r="E15" s="159">
        <v>1</v>
      </c>
      <c r="F15" s="159">
        <v>1</v>
      </c>
      <c r="G15" s="159">
        <v>2</v>
      </c>
      <c r="H15" s="159">
        <v>2</v>
      </c>
      <c r="I15" s="159">
        <v>2</v>
      </c>
      <c r="J15" s="159">
        <v>3</v>
      </c>
      <c r="K15" s="159">
        <v>1</v>
      </c>
      <c r="L15" s="159">
        <v>1</v>
      </c>
      <c r="M15" s="159">
        <v>1</v>
      </c>
      <c r="N15" s="159">
        <v>1</v>
      </c>
      <c r="O15" s="159">
        <v>1</v>
      </c>
      <c r="P15" s="159">
        <v>2</v>
      </c>
      <c r="Q15" s="159">
        <v>2</v>
      </c>
      <c r="R15" s="159">
        <v>2</v>
      </c>
      <c r="S15" s="159">
        <v>2</v>
      </c>
      <c r="T15" s="159">
        <v>2</v>
      </c>
      <c r="U15" s="159">
        <v>3</v>
      </c>
      <c r="V15" s="159">
        <v>3</v>
      </c>
      <c r="W15" s="159">
        <v>3</v>
      </c>
      <c r="X15" s="159">
        <v>3</v>
      </c>
      <c r="Z15" s="136">
        <v>2</v>
      </c>
      <c r="AA15" s="137" t="s">
        <v>1</v>
      </c>
    </row>
    <row r="16" spans="1:27" ht="18" customHeight="1" x14ac:dyDescent="0.25">
      <c r="A16" s="240" t="s">
        <v>44</v>
      </c>
      <c r="B16" s="159">
        <v>1</v>
      </c>
      <c r="C16" s="159">
        <v>1</v>
      </c>
      <c r="D16" s="159">
        <v>1</v>
      </c>
      <c r="E16" s="159">
        <v>1</v>
      </c>
      <c r="F16" s="159">
        <v>1</v>
      </c>
      <c r="G16" s="159">
        <v>2</v>
      </c>
      <c r="H16" s="159">
        <v>2</v>
      </c>
      <c r="I16" s="159">
        <v>2</v>
      </c>
      <c r="J16" s="159">
        <v>3</v>
      </c>
      <c r="K16" s="159">
        <v>1</v>
      </c>
      <c r="L16" s="159">
        <v>1</v>
      </c>
      <c r="M16" s="159">
        <v>1</v>
      </c>
      <c r="N16" s="159">
        <v>1</v>
      </c>
      <c r="O16" s="159">
        <v>1</v>
      </c>
      <c r="P16" s="159">
        <v>2</v>
      </c>
      <c r="Q16" s="159">
        <v>2</v>
      </c>
      <c r="R16" s="159">
        <v>2</v>
      </c>
      <c r="S16" s="159">
        <v>2</v>
      </c>
      <c r="T16" s="159">
        <v>1</v>
      </c>
      <c r="U16" s="159">
        <v>1</v>
      </c>
      <c r="V16" s="159">
        <v>1</v>
      </c>
      <c r="W16" s="159">
        <v>2</v>
      </c>
      <c r="X16" s="159">
        <v>3</v>
      </c>
      <c r="Z16" s="140">
        <v>3</v>
      </c>
      <c r="AA16" s="141" t="s">
        <v>30</v>
      </c>
    </row>
    <row r="17" spans="1:27" ht="18" customHeight="1" x14ac:dyDescent="0.25">
      <c r="A17" s="240" t="s">
        <v>8</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Z17" s="145">
        <v>4</v>
      </c>
      <c r="AA17" s="146" t="s">
        <v>31</v>
      </c>
    </row>
    <row r="18" spans="1:27" ht="18" customHeight="1" x14ac:dyDescent="0.25">
      <c r="A18" s="240" t="s">
        <v>13</v>
      </c>
      <c r="B18" s="159">
        <v>1</v>
      </c>
      <c r="C18" s="159">
        <v>1</v>
      </c>
      <c r="D18" s="159">
        <v>1</v>
      </c>
      <c r="E18" s="159">
        <v>1</v>
      </c>
      <c r="F18" s="159">
        <v>1</v>
      </c>
      <c r="G18" s="159">
        <v>2</v>
      </c>
      <c r="H18" s="159">
        <v>2</v>
      </c>
      <c r="I18" s="159">
        <v>2</v>
      </c>
      <c r="J18" s="159">
        <v>3</v>
      </c>
      <c r="K18" s="159">
        <v>1</v>
      </c>
      <c r="L18" s="159">
        <v>1</v>
      </c>
      <c r="M18" s="159">
        <v>1</v>
      </c>
      <c r="N18" s="159">
        <v>1</v>
      </c>
      <c r="O18" s="159">
        <v>1</v>
      </c>
      <c r="P18" s="159">
        <v>2</v>
      </c>
      <c r="Q18" s="159">
        <v>2</v>
      </c>
      <c r="R18" s="159">
        <v>2</v>
      </c>
      <c r="S18" s="159">
        <v>2</v>
      </c>
      <c r="T18" s="159">
        <v>2</v>
      </c>
      <c r="U18" s="159">
        <v>3</v>
      </c>
      <c r="V18" s="159">
        <v>3</v>
      </c>
      <c r="W18" s="159">
        <v>3</v>
      </c>
      <c r="X18" s="159">
        <v>3</v>
      </c>
    </row>
    <row r="19" spans="1:27" ht="18" customHeight="1" x14ac:dyDescent="0.25">
      <c r="A19" s="240" t="s">
        <v>41</v>
      </c>
      <c r="B19" s="159">
        <v>1</v>
      </c>
      <c r="C19" s="159">
        <v>1</v>
      </c>
      <c r="D19" s="159">
        <v>1</v>
      </c>
      <c r="E19" s="159">
        <v>1</v>
      </c>
      <c r="F19" s="159">
        <v>1</v>
      </c>
      <c r="G19" s="159">
        <v>2</v>
      </c>
      <c r="H19" s="159">
        <v>2</v>
      </c>
      <c r="I19" s="159">
        <v>2</v>
      </c>
      <c r="J19" s="159">
        <v>3</v>
      </c>
      <c r="K19" s="159">
        <v>1</v>
      </c>
      <c r="L19" s="159">
        <v>1</v>
      </c>
      <c r="M19" s="159">
        <v>1</v>
      </c>
      <c r="N19" s="159">
        <v>1</v>
      </c>
      <c r="O19" s="159">
        <v>1</v>
      </c>
      <c r="P19" s="159">
        <v>2</v>
      </c>
      <c r="Q19" s="159">
        <v>2</v>
      </c>
      <c r="R19" s="159">
        <v>2</v>
      </c>
      <c r="S19" s="159">
        <v>2</v>
      </c>
      <c r="T19" s="159">
        <v>1</v>
      </c>
      <c r="U19" s="159">
        <v>1</v>
      </c>
      <c r="V19" s="159">
        <v>1</v>
      </c>
      <c r="W19" s="159">
        <v>2</v>
      </c>
      <c r="X19" s="159">
        <v>3</v>
      </c>
    </row>
    <row r="20" spans="1:27" ht="18" customHeight="1" x14ac:dyDescent="0.25">
      <c r="A20" s="240" t="s">
        <v>45</v>
      </c>
      <c r="B20" s="159"/>
      <c r="C20" s="159"/>
      <c r="D20" s="159"/>
      <c r="E20" s="159"/>
      <c r="F20" s="159"/>
      <c r="G20" s="159"/>
      <c r="H20" s="159"/>
      <c r="I20" s="159"/>
      <c r="J20" s="159"/>
      <c r="K20" s="159"/>
      <c r="L20" s="159"/>
      <c r="M20" s="159"/>
      <c r="N20" s="159"/>
      <c r="O20" s="159"/>
      <c r="P20" s="159"/>
      <c r="Q20" s="159"/>
      <c r="R20" s="159"/>
      <c r="S20" s="159"/>
      <c r="T20" s="159"/>
      <c r="U20" s="159"/>
      <c r="V20" s="159"/>
      <c r="W20" s="159"/>
      <c r="X20" s="159"/>
    </row>
    <row r="21" spans="1:27" ht="18" customHeight="1" x14ac:dyDescent="0.25">
      <c r="A21" s="240" t="s">
        <v>12</v>
      </c>
      <c r="B21" s="159">
        <v>1</v>
      </c>
      <c r="C21" s="159">
        <v>1</v>
      </c>
      <c r="D21" s="159">
        <v>1</v>
      </c>
      <c r="E21" s="159">
        <v>1</v>
      </c>
      <c r="F21" s="159">
        <v>1</v>
      </c>
      <c r="G21" s="159">
        <v>2</v>
      </c>
      <c r="H21" s="159">
        <v>2</v>
      </c>
      <c r="I21" s="159">
        <v>2</v>
      </c>
      <c r="J21" s="159">
        <v>3</v>
      </c>
      <c r="K21" s="159">
        <v>1</v>
      </c>
      <c r="L21" s="159">
        <v>1</v>
      </c>
      <c r="M21" s="159">
        <v>1</v>
      </c>
      <c r="N21" s="159">
        <v>1</v>
      </c>
      <c r="O21" s="159">
        <v>1</v>
      </c>
      <c r="P21" s="159">
        <v>2</v>
      </c>
      <c r="Q21" s="159">
        <v>2</v>
      </c>
      <c r="R21" s="159">
        <v>2</v>
      </c>
      <c r="S21" s="159">
        <v>2</v>
      </c>
      <c r="T21" s="159">
        <v>1</v>
      </c>
      <c r="U21" s="159">
        <v>2</v>
      </c>
      <c r="V21" s="159">
        <v>3</v>
      </c>
      <c r="W21" s="159">
        <v>3</v>
      </c>
      <c r="X21" s="159">
        <v>3</v>
      </c>
    </row>
    <row r="22" spans="1:27" ht="18" customHeight="1" x14ac:dyDescent="0.25">
      <c r="A22" s="240" t="s">
        <v>4</v>
      </c>
      <c r="B22" s="159"/>
      <c r="C22" s="159"/>
      <c r="D22" s="159"/>
      <c r="E22" s="159"/>
      <c r="F22" s="159"/>
      <c r="G22" s="159"/>
      <c r="H22" s="159"/>
      <c r="I22" s="159"/>
      <c r="J22" s="159"/>
      <c r="K22" s="159"/>
      <c r="L22" s="159"/>
      <c r="M22" s="159"/>
      <c r="N22" s="159"/>
      <c r="O22" s="159"/>
      <c r="P22" s="159"/>
      <c r="Q22" s="159"/>
      <c r="R22" s="159"/>
      <c r="S22" s="159"/>
      <c r="T22" s="159"/>
      <c r="U22" s="159"/>
      <c r="V22" s="159"/>
      <c r="W22" s="159"/>
      <c r="X22" s="159"/>
    </row>
    <row r="23" spans="1:27" ht="18" customHeight="1" x14ac:dyDescent="0.25">
      <c r="A23" s="240" t="s">
        <v>61</v>
      </c>
      <c r="B23" s="159">
        <v>1</v>
      </c>
      <c r="C23" s="159">
        <v>1</v>
      </c>
      <c r="D23" s="159">
        <v>1</v>
      </c>
      <c r="E23" s="159">
        <v>1</v>
      </c>
      <c r="F23" s="159">
        <v>1</v>
      </c>
      <c r="G23" s="159">
        <v>2</v>
      </c>
      <c r="H23" s="159">
        <v>2</v>
      </c>
      <c r="I23" s="159">
        <v>2</v>
      </c>
      <c r="J23" s="159">
        <v>3</v>
      </c>
      <c r="K23" s="159">
        <v>1</v>
      </c>
      <c r="L23" s="159">
        <v>1</v>
      </c>
      <c r="M23" s="159">
        <v>1</v>
      </c>
      <c r="N23" s="159">
        <v>1</v>
      </c>
      <c r="O23" s="159">
        <v>1</v>
      </c>
      <c r="P23" s="159">
        <v>3</v>
      </c>
      <c r="Q23" s="159">
        <v>3</v>
      </c>
      <c r="R23" s="159">
        <v>3</v>
      </c>
      <c r="S23" s="159">
        <v>3</v>
      </c>
      <c r="T23" s="159">
        <v>1</v>
      </c>
      <c r="U23" s="159">
        <v>1</v>
      </c>
      <c r="V23" s="159">
        <v>1</v>
      </c>
      <c r="W23" s="159">
        <v>2</v>
      </c>
      <c r="X23" s="159">
        <v>3</v>
      </c>
    </row>
    <row r="24" spans="1:27" ht="18" customHeight="1" x14ac:dyDescent="0.25">
      <c r="A24" s="240" t="s">
        <v>9</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row>
    <row r="25" spans="1:27" ht="18" customHeight="1" x14ac:dyDescent="0.25">
      <c r="A25" s="241" t="s">
        <v>40</v>
      </c>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7"/>
    </row>
    <row r="26" spans="1:27" ht="187.35" customHeight="1" x14ac:dyDescent="0.25">
      <c r="A26" s="248" t="s">
        <v>48</v>
      </c>
      <c r="B26" s="292" t="s">
        <v>555</v>
      </c>
      <c r="C26" s="292"/>
      <c r="D26" s="292"/>
      <c r="E26" s="292"/>
      <c r="F26" s="292"/>
      <c r="G26" s="292"/>
      <c r="H26" s="292"/>
      <c r="I26" s="292"/>
      <c r="J26" s="292"/>
      <c r="K26" s="292"/>
      <c r="L26" s="292"/>
      <c r="M26" s="292"/>
      <c r="N26" s="292"/>
      <c r="O26" s="292"/>
      <c r="P26" s="292"/>
      <c r="Q26" s="292"/>
      <c r="R26" s="292"/>
      <c r="S26" s="292"/>
      <c r="T26" s="292"/>
      <c r="U26" s="292"/>
      <c r="V26" s="292"/>
      <c r="W26" s="292"/>
      <c r="X26" s="292"/>
    </row>
    <row r="27" spans="1:27" x14ac:dyDescent="0.25">
      <c r="A27" s="17"/>
      <c r="B27" s="17"/>
      <c r="C27" s="17"/>
      <c r="D27" s="17"/>
      <c r="E27" s="17"/>
      <c r="F27" s="17"/>
      <c r="G27" s="17"/>
      <c r="H27" s="17"/>
      <c r="I27" s="17"/>
      <c r="J27" s="17"/>
      <c r="K27" s="17"/>
      <c r="L27" s="17"/>
      <c r="M27" s="17"/>
      <c r="N27" s="17"/>
      <c r="O27" s="17"/>
      <c r="P27" s="17"/>
      <c r="Q27" s="17"/>
      <c r="R27" s="17"/>
      <c r="S27" s="17"/>
      <c r="T27" s="17"/>
      <c r="U27" s="17"/>
      <c r="V27" s="17"/>
      <c r="W27" s="17"/>
    </row>
  </sheetData>
  <sheetProtection algorithmName="SHA-512" hashValue="xtJEpMOC3KI1ozayYmrEi0kB1gPllzW6jGq59iFJ9PGYXrvbwgAHetyAMf/mcaec9xFwZqwNSsydw4evF+D70Q==" saltValue="EYvLsYWAqASfCmmq0GWICg==" spinCount="100000" sheet="1" objects="1" scenarios="1" selectLockedCells="1" selectUnlockedCells="1"/>
  <mergeCells count="15">
    <mergeCell ref="Z12:AA12"/>
    <mergeCell ref="B26:X26"/>
    <mergeCell ref="B1:X1"/>
    <mergeCell ref="B4:J4"/>
    <mergeCell ref="K10:S10"/>
    <mergeCell ref="T10:V10"/>
    <mergeCell ref="W10:X10"/>
    <mergeCell ref="B3:X3"/>
    <mergeCell ref="B2:X2"/>
    <mergeCell ref="B5:D5"/>
    <mergeCell ref="A5:A8"/>
    <mergeCell ref="B6:D6"/>
    <mergeCell ref="B7:D7"/>
    <mergeCell ref="B8:D8"/>
    <mergeCell ref="B10:J10"/>
  </mergeCells>
  <conditionalFormatting sqref="E5:E8 B17:X17 T15:X15 B24:X25 K23:X23 B20:X20 B22:X22 B12:X14">
    <cfRule type="cellIs" dxfId="649" priority="59" operator="equal">
      <formula>1</formula>
    </cfRule>
    <cfRule type="cellIs" dxfId="648" priority="60" operator="equal">
      <formula>4</formula>
    </cfRule>
    <cfRule type="cellIs" dxfId="647" priority="61" operator="equal">
      <formula>3</formula>
    </cfRule>
    <cfRule type="cellIs" dxfId="646" priority="62" operator="equal">
      <formula>2</formula>
    </cfRule>
  </conditionalFormatting>
  <conditionalFormatting sqref="B15:J15">
    <cfRule type="cellIs" dxfId="645" priority="53" operator="equal">
      <formula>1</formula>
    </cfRule>
    <cfRule type="cellIs" dxfId="644" priority="54" operator="equal">
      <formula>4</formula>
    </cfRule>
    <cfRule type="cellIs" dxfId="643" priority="55" operator="equal">
      <formula>3</formula>
    </cfRule>
    <cfRule type="cellIs" dxfId="642" priority="56" operator="equal">
      <formula>2</formula>
    </cfRule>
  </conditionalFormatting>
  <conditionalFormatting sqref="K15:S15">
    <cfRule type="cellIs" dxfId="641" priority="49" operator="equal">
      <formula>1</formula>
    </cfRule>
    <cfRule type="cellIs" dxfId="640" priority="50" operator="equal">
      <formula>4</formula>
    </cfRule>
    <cfRule type="cellIs" dxfId="639" priority="51" operator="equal">
      <formula>3</formula>
    </cfRule>
    <cfRule type="cellIs" dxfId="638" priority="52" operator="equal">
      <formula>2</formula>
    </cfRule>
  </conditionalFormatting>
  <conditionalFormatting sqref="B23:J23">
    <cfRule type="cellIs" dxfId="637" priority="45" operator="equal">
      <formula>1</formula>
    </cfRule>
    <cfRule type="cellIs" dxfId="636" priority="46" operator="equal">
      <formula>4</formula>
    </cfRule>
    <cfRule type="cellIs" dxfId="635" priority="47" operator="equal">
      <formula>3</formula>
    </cfRule>
    <cfRule type="cellIs" dxfId="634" priority="48" operator="equal">
      <formula>2</formula>
    </cfRule>
  </conditionalFormatting>
  <conditionalFormatting sqref="T18:X18">
    <cfRule type="cellIs" dxfId="633" priority="41" operator="equal">
      <formula>1</formula>
    </cfRule>
    <cfRule type="cellIs" dxfId="632" priority="42" operator="equal">
      <formula>4</formula>
    </cfRule>
    <cfRule type="cellIs" dxfId="631" priority="43" operator="equal">
      <formula>3</formula>
    </cfRule>
    <cfRule type="cellIs" dxfId="630" priority="44" operator="equal">
      <formula>2</formula>
    </cfRule>
  </conditionalFormatting>
  <conditionalFormatting sqref="B18:J18">
    <cfRule type="cellIs" dxfId="629" priority="37" operator="equal">
      <formula>1</formula>
    </cfRule>
    <cfRule type="cellIs" dxfId="628" priority="38" operator="equal">
      <formula>4</formula>
    </cfRule>
    <cfRule type="cellIs" dxfId="627" priority="39" operator="equal">
      <formula>3</formula>
    </cfRule>
    <cfRule type="cellIs" dxfId="626" priority="40" operator="equal">
      <formula>2</formula>
    </cfRule>
  </conditionalFormatting>
  <conditionalFormatting sqref="K18:S18">
    <cfRule type="cellIs" dxfId="625" priority="33" operator="equal">
      <formula>1</formula>
    </cfRule>
    <cfRule type="cellIs" dxfId="624" priority="34" operator="equal">
      <formula>4</formula>
    </cfRule>
    <cfRule type="cellIs" dxfId="623" priority="35" operator="equal">
      <formula>3</formula>
    </cfRule>
    <cfRule type="cellIs" dxfId="622" priority="36" operator="equal">
      <formula>2</formula>
    </cfRule>
  </conditionalFormatting>
  <conditionalFormatting sqref="V16:X16">
    <cfRule type="cellIs" dxfId="621" priority="27" operator="equal">
      <formula>4</formula>
    </cfRule>
    <cfRule type="cellIs" dxfId="620" priority="28" operator="equal">
      <formula>2</formula>
    </cfRule>
  </conditionalFormatting>
  <conditionalFormatting sqref="B16:O16 U16:X16">
    <cfRule type="cellIs" dxfId="619" priority="29" operator="equal">
      <formula>1</formula>
    </cfRule>
    <cfRule type="cellIs" dxfId="618" priority="30" operator="equal">
      <formula>4</formula>
    </cfRule>
    <cfRule type="cellIs" dxfId="617" priority="31" operator="equal">
      <formula>3</formula>
    </cfRule>
    <cfRule type="cellIs" dxfId="616" priority="32" operator="equal">
      <formula>2</formula>
    </cfRule>
  </conditionalFormatting>
  <conditionalFormatting sqref="T16">
    <cfRule type="cellIs" dxfId="615" priority="23" operator="equal">
      <formula>1</formula>
    </cfRule>
    <cfRule type="cellIs" dxfId="614" priority="24" operator="equal">
      <formula>4</formula>
    </cfRule>
    <cfRule type="cellIs" dxfId="613" priority="25" operator="equal">
      <formula>3</formula>
    </cfRule>
    <cfRule type="cellIs" dxfId="612" priority="26" operator="equal">
      <formula>2</formula>
    </cfRule>
  </conditionalFormatting>
  <conditionalFormatting sqref="P16:S16">
    <cfRule type="cellIs" dxfId="611" priority="19" operator="equal">
      <formula>1</formula>
    </cfRule>
    <cfRule type="cellIs" dxfId="610" priority="20" operator="equal">
      <formula>4</formula>
    </cfRule>
    <cfRule type="cellIs" dxfId="609" priority="21" operator="equal">
      <formula>3</formula>
    </cfRule>
    <cfRule type="cellIs" dxfId="608" priority="22" operator="equal">
      <formula>2</formula>
    </cfRule>
  </conditionalFormatting>
  <conditionalFormatting sqref="V19:X19">
    <cfRule type="cellIs" dxfId="607" priority="13" operator="equal">
      <formula>4</formula>
    </cfRule>
    <cfRule type="cellIs" dxfId="606" priority="14" operator="equal">
      <formula>2</formula>
    </cfRule>
  </conditionalFormatting>
  <conditionalFormatting sqref="B19:O19 U19:X19">
    <cfRule type="cellIs" dxfId="605" priority="15" operator="equal">
      <formula>1</formula>
    </cfRule>
    <cfRule type="cellIs" dxfId="604" priority="16" operator="equal">
      <formula>4</formula>
    </cfRule>
    <cfRule type="cellIs" dxfId="603" priority="17" operator="equal">
      <formula>3</formula>
    </cfRule>
    <cfRule type="cellIs" dxfId="602" priority="18" operator="equal">
      <formula>2</formula>
    </cfRule>
  </conditionalFormatting>
  <conditionalFormatting sqref="T19">
    <cfRule type="cellIs" dxfId="601" priority="9" operator="equal">
      <formula>1</formula>
    </cfRule>
    <cfRule type="cellIs" dxfId="600" priority="10" operator="equal">
      <formula>4</formula>
    </cfRule>
    <cfRule type="cellIs" dxfId="599" priority="11" operator="equal">
      <formula>3</formula>
    </cfRule>
    <cfRule type="cellIs" dxfId="598" priority="12" operator="equal">
      <formula>2</formula>
    </cfRule>
  </conditionalFormatting>
  <conditionalFormatting sqref="P19:S19">
    <cfRule type="cellIs" dxfId="597" priority="5" operator="equal">
      <formula>1</formula>
    </cfRule>
    <cfRule type="cellIs" dxfId="596" priority="6" operator="equal">
      <formula>4</formula>
    </cfRule>
    <cfRule type="cellIs" dxfId="595" priority="7" operator="equal">
      <formula>3</formula>
    </cfRule>
    <cfRule type="cellIs" dxfId="594" priority="8" operator="equal">
      <formula>2</formula>
    </cfRule>
  </conditionalFormatting>
  <conditionalFormatting sqref="B21:X21">
    <cfRule type="cellIs" dxfId="593" priority="1" operator="equal">
      <formula>1</formula>
    </cfRule>
    <cfRule type="cellIs" dxfId="592" priority="2" operator="equal">
      <formula>4</formula>
    </cfRule>
    <cfRule type="cellIs" dxfId="591" priority="3" operator="equal">
      <formula>3</formula>
    </cfRule>
    <cfRule type="cellIs" dxfId="590" priority="4" operator="equal">
      <formula>2</formula>
    </cfRule>
  </conditionalFormatting>
  <dataValidations count="1">
    <dataValidation type="list" allowBlank="1" showInputMessage="1" showErrorMessage="1" sqref="B12:X25" xr:uid="{00000000-0002-0000-0500-000000000000}">
      <formula1>$Z$14:$Z$17</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7"/>
  <sheetViews>
    <sheetView zoomScaleNormal="100" workbookViewId="0"/>
  </sheetViews>
  <sheetFormatPr defaultColWidth="27.42578125" defaultRowHeight="12.75" x14ac:dyDescent="0.25"/>
  <cols>
    <col min="1" max="1" width="37.42578125" style="21" customWidth="1"/>
    <col min="2" max="24" width="4.5703125" style="21" customWidth="1"/>
    <col min="25" max="25" width="2.42578125" style="21" customWidth="1"/>
    <col min="26" max="26" width="6.42578125" style="21" customWidth="1"/>
    <col min="27" max="27" width="10.5703125" style="21" customWidth="1"/>
    <col min="28" max="16384" width="27.42578125" style="21"/>
  </cols>
  <sheetData>
    <row r="1" spans="1:27" ht="20.100000000000001" customHeight="1" x14ac:dyDescent="0.25">
      <c r="A1" s="238" t="s">
        <v>42</v>
      </c>
      <c r="B1" s="293" t="str">
        <f>'Katalog primárních aktiv'!B5</f>
        <v>Žádosti, technická dokumentace</v>
      </c>
      <c r="C1" s="294"/>
      <c r="D1" s="294"/>
      <c r="E1" s="294"/>
      <c r="F1" s="294"/>
      <c r="G1" s="294"/>
      <c r="H1" s="294"/>
      <c r="I1" s="294"/>
      <c r="J1" s="294"/>
      <c r="K1" s="294"/>
      <c r="L1" s="294"/>
      <c r="M1" s="294"/>
      <c r="N1" s="294"/>
      <c r="O1" s="294"/>
      <c r="P1" s="294"/>
      <c r="Q1" s="294"/>
      <c r="R1" s="294"/>
      <c r="S1" s="294"/>
      <c r="T1" s="294"/>
      <c r="U1" s="294"/>
      <c r="V1" s="294"/>
      <c r="W1" s="294"/>
      <c r="X1" s="294"/>
      <c r="Y1" s="17"/>
    </row>
    <row r="2" spans="1:27" ht="20.100000000000001" customHeight="1" x14ac:dyDescent="0.25">
      <c r="A2" s="238" t="s">
        <v>551</v>
      </c>
      <c r="B2" s="293" t="str">
        <f>'Katalog primárních aktiv'!F5</f>
        <v>náměstek sekce certifikací (Martin Novotný)</v>
      </c>
      <c r="C2" s="294"/>
      <c r="D2" s="294"/>
      <c r="E2" s="294"/>
      <c r="F2" s="294"/>
      <c r="G2" s="294"/>
      <c r="H2" s="294"/>
      <c r="I2" s="294"/>
      <c r="J2" s="294"/>
      <c r="K2" s="294"/>
      <c r="L2" s="294"/>
      <c r="M2" s="294"/>
      <c r="N2" s="294"/>
      <c r="O2" s="294"/>
      <c r="P2" s="294"/>
      <c r="Q2" s="294"/>
      <c r="R2" s="294"/>
      <c r="S2" s="294"/>
      <c r="T2" s="294"/>
      <c r="U2" s="294"/>
      <c r="V2" s="294"/>
      <c r="W2" s="294"/>
      <c r="X2" s="294"/>
      <c r="Y2" s="17"/>
    </row>
    <row r="3" spans="1:27" ht="20.100000000000001" customHeight="1" x14ac:dyDescent="0.25">
      <c r="A3" s="238" t="s">
        <v>46</v>
      </c>
      <c r="B3" s="293" t="str">
        <f>'Katalog primárních aktiv'!G5</f>
        <v>ředitel odboru certifikací 1 (Jan Novák), ředitelka odboru certifikací 2 (Tereza Černá)</v>
      </c>
      <c r="C3" s="294"/>
      <c r="D3" s="294"/>
      <c r="E3" s="294"/>
      <c r="F3" s="294"/>
      <c r="G3" s="294"/>
      <c r="H3" s="294"/>
      <c r="I3" s="294"/>
      <c r="J3" s="294"/>
      <c r="K3" s="294"/>
      <c r="L3" s="294"/>
      <c r="M3" s="294"/>
      <c r="N3" s="294"/>
      <c r="O3" s="294"/>
      <c r="P3" s="294"/>
      <c r="Q3" s="294"/>
      <c r="R3" s="294"/>
      <c r="S3" s="294"/>
      <c r="T3" s="294"/>
      <c r="U3" s="294"/>
      <c r="V3" s="294"/>
      <c r="W3" s="294"/>
      <c r="X3" s="294"/>
    </row>
    <row r="4" spans="1:27" ht="20.100000000000001" customHeight="1" x14ac:dyDescent="0.25">
      <c r="A4" s="238" t="s">
        <v>47</v>
      </c>
      <c r="B4" s="300">
        <v>44502</v>
      </c>
      <c r="C4" s="301"/>
      <c r="D4" s="301"/>
      <c r="E4" s="302"/>
      <c r="F4" s="302"/>
      <c r="G4" s="302"/>
      <c r="H4" s="302"/>
      <c r="I4" s="302"/>
      <c r="J4" s="302"/>
      <c r="K4" s="17"/>
      <c r="L4" s="17"/>
      <c r="M4" s="17"/>
      <c r="N4" s="17"/>
      <c r="O4" s="17"/>
      <c r="P4" s="17"/>
      <c r="Q4" s="17"/>
      <c r="R4" s="17"/>
      <c r="S4" s="17"/>
      <c r="T4" s="17"/>
      <c r="U4" s="17"/>
      <c r="V4" s="17"/>
      <c r="W4" s="17"/>
      <c r="X4" s="17"/>
    </row>
    <row r="5" spans="1:27" ht="20.100000000000001" customHeight="1" x14ac:dyDescent="0.25">
      <c r="A5" s="298" t="s">
        <v>729</v>
      </c>
      <c r="B5" s="299" t="s">
        <v>35</v>
      </c>
      <c r="C5" s="299"/>
      <c r="D5" s="299"/>
      <c r="E5" s="254">
        <v>3</v>
      </c>
      <c r="F5" s="22"/>
      <c r="G5" s="22"/>
      <c r="H5" s="22"/>
      <c r="I5" s="22"/>
      <c r="J5" s="22"/>
      <c r="K5" s="17"/>
      <c r="L5" s="17"/>
      <c r="M5" s="17"/>
      <c r="N5" s="17"/>
      <c r="O5" s="17"/>
      <c r="P5" s="17"/>
      <c r="Q5" s="17"/>
      <c r="R5" s="17"/>
      <c r="S5" s="17"/>
      <c r="T5" s="17"/>
      <c r="U5" s="17"/>
      <c r="V5" s="17"/>
      <c r="W5" s="17"/>
      <c r="X5" s="17"/>
    </row>
    <row r="6" spans="1:27" ht="20.100000000000001" customHeight="1" x14ac:dyDescent="0.25">
      <c r="A6" s="298"/>
      <c r="B6" s="299" t="s">
        <v>36</v>
      </c>
      <c r="C6" s="299"/>
      <c r="D6" s="299"/>
      <c r="E6" s="254">
        <f>MAX(K12:S25)</f>
        <v>3</v>
      </c>
      <c r="F6" s="22"/>
      <c r="G6" s="22"/>
      <c r="H6" s="22"/>
      <c r="I6" s="22"/>
      <c r="J6" s="22"/>
      <c r="K6" s="17"/>
      <c r="L6" s="17"/>
      <c r="M6" s="17"/>
      <c r="N6" s="17"/>
      <c r="O6" s="17"/>
      <c r="P6" s="17"/>
      <c r="Q6" s="17"/>
      <c r="R6" s="17"/>
      <c r="S6" s="17"/>
      <c r="T6" s="17"/>
      <c r="U6" s="17"/>
      <c r="V6" s="17"/>
      <c r="W6" s="17"/>
      <c r="X6" s="17"/>
    </row>
    <row r="7" spans="1:27" ht="20.100000000000001" customHeight="1" x14ac:dyDescent="0.25">
      <c r="A7" s="298"/>
      <c r="B7" s="299" t="s">
        <v>33</v>
      </c>
      <c r="C7" s="299"/>
      <c r="D7" s="299"/>
      <c r="E7" s="254">
        <f>MAX(T12:V25)</f>
        <v>3</v>
      </c>
      <c r="F7" s="22"/>
      <c r="G7" s="22"/>
      <c r="H7" s="22"/>
      <c r="I7" s="22"/>
      <c r="J7" s="22"/>
      <c r="K7" s="17"/>
      <c r="L7" s="17"/>
      <c r="M7" s="17"/>
      <c r="N7" s="17"/>
      <c r="O7" s="17"/>
      <c r="P7" s="17"/>
      <c r="Q7" s="17"/>
      <c r="R7" s="17"/>
      <c r="S7" s="17"/>
      <c r="T7" s="17"/>
      <c r="U7" s="17"/>
      <c r="V7" s="17"/>
      <c r="W7" s="17"/>
      <c r="X7" s="17"/>
    </row>
    <row r="8" spans="1:27" ht="20.100000000000001" customHeight="1" x14ac:dyDescent="0.25">
      <c r="A8" s="298"/>
      <c r="B8" s="299" t="s">
        <v>34</v>
      </c>
      <c r="C8" s="299"/>
      <c r="D8" s="299"/>
      <c r="E8" s="254">
        <f>MAX(W12:X25)</f>
        <v>3</v>
      </c>
      <c r="F8" s="22"/>
      <c r="G8" s="22"/>
      <c r="H8" s="22"/>
      <c r="I8" s="22"/>
      <c r="J8" s="22"/>
      <c r="K8" s="17"/>
      <c r="L8" s="17"/>
      <c r="M8" s="17"/>
      <c r="N8" s="17"/>
      <c r="O8" s="17"/>
      <c r="P8" s="17"/>
      <c r="Q8" s="17"/>
      <c r="R8" s="17"/>
      <c r="S8" s="17"/>
      <c r="T8" s="17"/>
      <c r="U8" s="17"/>
      <c r="V8" s="17"/>
      <c r="W8" s="17"/>
      <c r="X8" s="17"/>
    </row>
    <row r="9" spans="1:27" ht="9.75" customHeight="1" x14ac:dyDescent="0.25">
      <c r="A9" s="17"/>
      <c r="B9" s="17"/>
      <c r="C9" s="17"/>
      <c r="D9" s="17"/>
      <c r="E9" s="17"/>
      <c r="F9" s="17"/>
      <c r="G9" s="17"/>
      <c r="H9" s="17"/>
      <c r="I9" s="17"/>
      <c r="J9" s="17"/>
      <c r="K9" s="17"/>
      <c r="L9" s="17"/>
      <c r="M9" s="17"/>
      <c r="N9" s="17"/>
      <c r="O9" s="17"/>
      <c r="P9" s="17"/>
      <c r="Q9" s="17"/>
      <c r="R9" s="17"/>
      <c r="S9" s="17"/>
      <c r="T9" s="17"/>
      <c r="U9" s="17"/>
      <c r="V9" s="17"/>
      <c r="W9" s="17"/>
      <c r="X9" s="17"/>
    </row>
    <row r="10" spans="1:27" ht="20.100000000000001" customHeight="1" x14ac:dyDescent="0.25">
      <c r="A10" s="161"/>
      <c r="B10" s="271" t="s">
        <v>35</v>
      </c>
      <c r="C10" s="271"/>
      <c r="D10" s="271"/>
      <c r="E10" s="271"/>
      <c r="F10" s="271"/>
      <c r="G10" s="271"/>
      <c r="H10" s="271"/>
      <c r="I10" s="271"/>
      <c r="J10" s="271"/>
      <c r="K10" s="274" t="s">
        <v>36</v>
      </c>
      <c r="L10" s="274"/>
      <c r="M10" s="274"/>
      <c r="N10" s="274"/>
      <c r="O10" s="274"/>
      <c r="P10" s="274"/>
      <c r="Q10" s="274"/>
      <c r="R10" s="274"/>
      <c r="S10" s="274"/>
      <c r="T10" s="271" t="s">
        <v>33</v>
      </c>
      <c r="U10" s="271"/>
      <c r="V10" s="271"/>
      <c r="W10" s="274" t="s">
        <v>34</v>
      </c>
      <c r="X10" s="274"/>
      <c r="Y10" s="17"/>
    </row>
    <row r="11" spans="1:27" ht="139.5" x14ac:dyDescent="0.25">
      <c r="A11" s="244" t="s">
        <v>43</v>
      </c>
      <c r="B11" s="247" t="s">
        <v>414</v>
      </c>
      <c r="C11" s="247" t="s">
        <v>415</v>
      </c>
      <c r="D11" s="247" t="s">
        <v>408</v>
      </c>
      <c r="E11" s="247" t="s">
        <v>409</v>
      </c>
      <c r="F11" s="247" t="s">
        <v>19</v>
      </c>
      <c r="G11" s="247" t="s">
        <v>20</v>
      </c>
      <c r="H11" s="247" t="s">
        <v>21</v>
      </c>
      <c r="I11" s="247" t="s">
        <v>22</v>
      </c>
      <c r="J11" s="247" t="s">
        <v>23</v>
      </c>
      <c r="K11" s="245" t="s">
        <v>86</v>
      </c>
      <c r="L11" s="245" t="s">
        <v>410</v>
      </c>
      <c r="M11" s="245" t="s">
        <v>411</v>
      </c>
      <c r="N11" s="245" t="s">
        <v>412</v>
      </c>
      <c r="O11" s="246" t="s">
        <v>63</v>
      </c>
      <c r="P11" s="246" t="s">
        <v>87</v>
      </c>
      <c r="Q11" s="246" t="s">
        <v>88</v>
      </c>
      <c r="R11" s="246" t="s">
        <v>89</v>
      </c>
      <c r="S11" s="245" t="s">
        <v>24</v>
      </c>
      <c r="T11" s="247" t="s">
        <v>25</v>
      </c>
      <c r="U11" s="247" t="s">
        <v>26</v>
      </c>
      <c r="V11" s="247" t="s">
        <v>27</v>
      </c>
      <c r="W11" s="245" t="s">
        <v>37</v>
      </c>
      <c r="X11" s="245" t="s">
        <v>38</v>
      </c>
      <c r="Y11" s="17"/>
    </row>
    <row r="12" spans="1:27" ht="25.5" x14ac:dyDescent="0.25">
      <c r="A12" s="242" t="s">
        <v>171</v>
      </c>
      <c r="B12" s="243">
        <v>1</v>
      </c>
      <c r="C12" s="243">
        <v>1</v>
      </c>
      <c r="D12" s="243">
        <v>1</v>
      </c>
      <c r="E12" s="243">
        <v>1</v>
      </c>
      <c r="F12" s="243">
        <v>1</v>
      </c>
      <c r="G12" s="243">
        <v>1</v>
      </c>
      <c r="H12" s="243">
        <v>1</v>
      </c>
      <c r="I12" s="243">
        <v>1</v>
      </c>
      <c r="J12" s="243">
        <v>1</v>
      </c>
      <c r="K12" s="243">
        <v>1</v>
      </c>
      <c r="L12" s="243">
        <v>1</v>
      </c>
      <c r="M12" s="243">
        <v>1</v>
      </c>
      <c r="N12" s="243">
        <v>1</v>
      </c>
      <c r="O12" s="243">
        <v>1</v>
      </c>
      <c r="P12" s="243">
        <v>1</v>
      </c>
      <c r="Q12" s="243">
        <v>1</v>
      </c>
      <c r="R12" s="243">
        <v>1</v>
      </c>
      <c r="S12" s="243">
        <v>1</v>
      </c>
      <c r="T12" s="243">
        <v>2</v>
      </c>
      <c r="U12" s="243">
        <v>2</v>
      </c>
      <c r="V12" s="243">
        <v>2</v>
      </c>
      <c r="W12" s="243">
        <v>2</v>
      </c>
      <c r="X12" s="243">
        <v>2</v>
      </c>
      <c r="Z12" s="291" t="s">
        <v>32</v>
      </c>
      <c r="AA12" s="291"/>
    </row>
    <row r="13" spans="1:27" ht="25.5" x14ac:dyDescent="0.25">
      <c r="A13" s="239" t="s">
        <v>172</v>
      </c>
      <c r="B13" s="159">
        <v>1</v>
      </c>
      <c r="C13" s="159">
        <v>1</v>
      </c>
      <c r="D13" s="159">
        <v>1</v>
      </c>
      <c r="E13" s="159">
        <v>1</v>
      </c>
      <c r="F13" s="159">
        <v>1</v>
      </c>
      <c r="G13" s="159">
        <v>1</v>
      </c>
      <c r="H13" s="159">
        <v>1</v>
      </c>
      <c r="I13" s="159">
        <v>1</v>
      </c>
      <c r="J13" s="159">
        <v>1</v>
      </c>
      <c r="K13" s="159">
        <v>1</v>
      </c>
      <c r="L13" s="159">
        <v>1</v>
      </c>
      <c r="M13" s="159">
        <v>1</v>
      </c>
      <c r="N13" s="159">
        <v>1</v>
      </c>
      <c r="O13" s="159">
        <v>1</v>
      </c>
      <c r="P13" s="159">
        <v>1</v>
      </c>
      <c r="Q13" s="159">
        <v>1</v>
      </c>
      <c r="R13" s="159">
        <v>1</v>
      </c>
      <c r="S13" s="159">
        <v>1</v>
      </c>
      <c r="T13" s="159">
        <v>2</v>
      </c>
      <c r="U13" s="159">
        <v>2</v>
      </c>
      <c r="V13" s="159">
        <v>2</v>
      </c>
      <c r="W13" s="159">
        <v>2</v>
      </c>
      <c r="X13" s="159">
        <v>2</v>
      </c>
      <c r="Z13" s="162">
        <v>0</v>
      </c>
      <c r="AA13" s="162" t="s">
        <v>425</v>
      </c>
    </row>
    <row r="14" spans="1:27" ht="18" customHeight="1" x14ac:dyDescent="0.25">
      <c r="A14" s="240" t="s">
        <v>60</v>
      </c>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Z14" s="132">
        <v>1</v>
      </c>
      <c r="AA14" s="133" t="s">
        <v>29</v>
      </c>
    </row>
    <row r="15" spans="1:27" ht="18" customHeight="1" x14ac:dyDescent="0.25">
      <c r="A15" s="240" t="s">
        <v>39</v>
      </c>
      <c r="B15" s="159">
        <v>1</v>
      </c>
      <c r="C15" s="159">
        <v>1</v>
      </c>
      <c r="D15" s="159">
        <v>1</v>
      </c>
      <c r="E15" s="159">
        <v>1</v>
      </c>
      <c r="F15" s="159">
        <v>1</v>
      </c>
      <c r="G15" s="159">
        <v>2</v>
      </c>
      <c r="H15" s="159">
        <v>2</v>
      </c>
      <c r="I15" s="159">
        <v>2</v>
      </c>
      <c r="J15" s="159">
        <v>3</v>
      </c>
      <c r="K15" s="159">
        <v>1</v>
      </c>
      <c r="L15" s="159">
        <v>1</v>
      </c>
      <c r="M15" s="159">
        <v>1</v>
      </c>
      <c r="N15" s="159">
        <v>1</v>
      </c>
      <c r="O15" s="159">
        <v>1</v>
      </c>
      <c r="P15" s="159">
        <v>1</v>
      </c>
      <c r="Q15" s="159">
        <v>1</v>
      </c>
      <c r="R15" s="159">
        <v>1</v>
      </c>
      <c r="S15" s="159">
        <v>1</v>
      </c>
      <c r="T15" s="159">
        <v>2</v>
      </c>
      <c r="U15" s="159">
        <v>3</v>
      </c>
      <c r="V15" s="159">
        <v>3</v>
      </c>
      <c r="W15" s="159">
        <v>3</v>
      </c>
      <c r="X15" s="159">
        <v>3</v>
      </c>
      <c r="Z15" s="136">
        <v>2</v>
      </c>
      <c r="AA15" s="137" t="s">
        <v>1</v>
      </c>
    </row>
    <row r="16" spans="1:27" ht="18" customHeight="1" x14ac:dyDescent="0.25">
      <c r="A16" s="240" t="s">
        <v>44</v>
      </c>
      <c r="B16" s="159">
        <v>1</v>
      </c>
      <c r="C16" s="159">
        <v>1</v>
      </c>
      <c r="D16" s="159">
        <v>1</v>
      </c>
      <c r="E16" s="159">
        <v>1</v>
      </c>
      <c r="F16" s="159">
        <v>1</v>
      </c>
      <c r="G16" s="159">
        <v>2</v>
      </c>
      <c r="H16" s="159">
        <v>2</v>
      </c>
      <c r="I16" s="159">
        <v>2</v>
      </c>
      <c r="J16" s="159">
        <v>3</v>
      </c>
      <c r="K16" s="159">
        <v>1</v>
      </c>
      <c r="L16" s="159">
        <v>1</v>
      </c>
      <c r="M16" s="159">
        <v>1</v>
      </c>
      <c r="N16" s="159">
        <v>1</v>
      </c>
      <c r="O16" s="159">
        <v>1</v>
      </c>
      <c r="P16" s="159">
        <v>2</v>
      </c>
      <c r="Q16" s="159">
        <v>2</v>
      </c>
      <c r="R16" s="159">
        <v>2</v>
      </c>
      <c r="S16" s="159">
        <v>2</v>
      </c>
      <c r="T16" s="159">
        <v>1</v>
      </c>
      <c r="U16" s="159">
        <v>1</v>
      </c>
      <c r="V16" s="159">
        <v>1</v>
      </c>
      <c r="W16" s="159">
        <v>3</v>
      </c>
      <c r="X16" s="159">
        <v>3</v>
      </c>
      <c r="Z16" s="140">
        <v>3</v>
      </c>
      <c r="AA16" s="141" t="s">
        <v>30</v>
      </c>
    </row>
    <row r="17" spans="1:27" ht="18" customHeight="1" x14ac:dyDescent="0.25">
      <c r="A17" s="240" t="s">
        <v>8</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Z17" s="145">
        <v>4</v>
      </c>
      <c r="AA17" s="146" t="s">
        <v>31</v>
      </c>
    </row>
    <row r="18" spans="1:27" ht="18" customHeight="1" x14ac:dyDescent="0.25">
      <c r="A18" s="240" t="s">
        <v>13</v>
      </c>
      <c r="B18" s="159">
        <v>1</v>
      </c>
      <c r="C18" s="159">
        <v>1</v>
      </c>
      <c r="D18" s="159">
        <v>1</v>
      </c>
      <c r="E18" s="159">
        <v>1</v>
      </c>
      <c r="F18" s="159">
        <v>1</v>
      </c>
      <c r="G18" s="159">
        <v>2</v>
      </c>
      <c r="H18" s="159">
        <v>2</v>
      </c>
      <c r="I18" s="159">
        <v>2</v>
      </c>
      <c r="J18" s="159">
        <v>3</v>
      </c>
      <c r="K18" s="159">
        <v>1</v>
      </c>
      <c r="L18" s="159">
        <v>1</v>
      </c>
      <c r="M18" s="159">
        <v>1</v>
      </c>
      <c r="N18" s="159">
        <v>1</v>
      </c>
      <c r="O18" s="159">
        <v>1</v>
      </c>
      <c r="P18" s="159">
        <v>2</v>
      </c>
      <c r="Q18" s="159">
        <v>2</v>
      </c>
      <c r="R18" s="159">
        <v>2</v>
      </c>
      <c r="S18" s="159">
        <v>2</v>
      </c>
      <c r="T18" s="159">
        <v>2</v>
      </c>
      <c r="U18" s="159">
        <v>3</v>
      </c>
      <c r="V18" s="159">
        <v>3</v>
      </c>
      <c r="W18" s="159">
        <v>3</v>
      </c>
      <c r="X18" s="159">
        <v>3</v>
      </c>
    </row>
    <row r="19" spans="1:27" ht="18" customHeight="1" x14ac:dyDescent="0.25">
      <c r="A19" s="240" t="s">
        <v>41</v>
      </c>
      <c r="B19" s="159">
        <v>1</v>
      </c>
      <c r="C19" s="159">
        <v>1</v>
      </c>
      <c r="D19" s="159">
        <v>1</v>
      </c>
      <c r="E19" s="159">
        <v>1</v>
      </c>
      <c r="F19" s="159">
        <v>1</v>
      </c>
      <c r="G19" s="159">
        <v>2</v>
      </c>
      <c r="H19" s="159">
        <v>2</v>
      </c>
      <c r="I19" s="159">
        <v>2</v>
      </c>
      <c r="J19" s="159">
        <v>3</v>
      </c>
      <c r="K19" s="159">
        <v>1</v>
      </c>
      <c r="L19" s="159">
        <v>1</v>
      </c>
      <c r="M19" s="159">
        <v>1</v>
      </c>
      <c r="N19" s="159">
        <v>1</v>
      </c>
      <c r="O19" s="159">
        <v>1</v>
      </c>
      <c r="P19" s="159">
        <v>1</v>
      </c>
      <c r="Q19" s="159">
        <v>1</v>
      </c>
      <c r="R19" s="159">
        <v>1</v>
      </c>
      <c r="S19" s="159">
        <v>1</v>
      </c>
      <c r="T19" s="159">
        <v>1</v>
      </c>
      <c r="U19" s="159">
        <v>1</v>
      </c>
      <c r="V19" s="159">
        <v>1</v>
      </c>
      <c r="W19" s="159">
        <v>3</v>
      </c>
      <c r="X19" s="159">
        <v>3</v>
      </c>
    </row>
    <row r="20" spans="1:27" ht="18" customHeight="1" x14ac:dyDescent="0.25">
      <c r="A20" s="240" t="s">
        <v>45</v>
      </c>
      <c r="B20" s="159"/>
      <c r="C20" s="159"/>
      <c r="D20" s="159"/>
      <c r="E20" s="159"/>
      <c r="F20" s="159"/>
      <c r="G20" s="159"/>
      <c r="H20" s="159"/>
      <c r="I20" s="159"/>
      <c r="J20" s="159"/>
      <c r="K20" s="159"/>
      <c r="L20" s="159"/>
      <c r="M20" s="159"/>
      <c r="N20" s="159"/>
      <c r="O20" s="159"/>
      <c r="P20" s="159"/>
      <c r="Q20" s="159"/>
      <c r="R20" s="159"/>
      <c r="S20" s="159"/>
      <c r="T20" s="159"/>
      <c r="U20" s="159"/>
      <c r="V20" s="159"/>
      <c r="W20" s="159"/>
      <c r="X20" s="159"/>
    </row>
    <row r="21" spans="1:27" ht="18" customHeight="1" x14ac:dyDescent="0.25">
      <c r="A21" s="240" t="s">
        <v>12</v>
      </c>
      <c r="B21" s="159">
        <v>1</v>
      </c>
      <c r="C21" s="159">
        <v>1</v>
      </c>
      <c r="D21" s="159">
        <v>1</v>
      </c>
      <c r="E21" s="159">
        <v>1</v>
      </c>
      <c r="F21" s="159">
        <v>1</v>
      </c>
      <c r="G21" s="159">
        <v>2</v>
      </c>
      <c r="H21" s="159">
        <v>2</v>
      </c>
      <c r="I21" s="159">
        <v>2</v>
      </c>
      <c r="J21" s="159">
        <v>3</v>
      </c>
      <c r="K21" s="159">
        <v>1</v>
      </c>
      <c r="L21" s="159">
        <v>1</v>
      </c>
      <c r="M21" s="159">
        <v>1</v>
      </c>
      <c r="N21" s="159">
        <v>1</v>
      </c>
      <c r="O21" s="159">
        <v>1</v>
      </c>
      <c r="P21" s="159">
        <v>1</v>
      </c>
      <c r="Q21" s="159">
        <v>1</v>
      </c>
      <c r="R21" s="159">
        <v>1</v>
      </c>
      <c r="S21" s="159">
        <v>1</v>
      </c>
      <c r="T21" s="159">
        <v>1</v>
      </c>
      <c r="U21" s="159">
        <v>2</v>
      </c>
      <c r="V21" s="159">
        <v>3</v>
      </c>
      <c r="W21" s="159">
        <v>3</v>
      </c>
      <c r="X21" s="159">
        <v>3</v>
      </c>
    </row>
    <row r="22" spans="1:27" ht="18" customHeight="1" x14ac:dyDescent="0.25">
      <c r="A22" s="240" t="s">
        <v>4</v>
      </c>
      <c r="B22" s="159"/>
      <c r="C22" s="159"/>
      <c r="D22" s="159"/>
      <c r="E22" s="159"/>
      <c r="F22" s="159"/>
      <c r="G22" s="159"/>
      <c r="H22" s="159"/>
      <c r="I22" s="159"/>
      <c r="J22" s="159"/>
      <c r="K22" s="159"/>
      <c r="L22" s="159"/>
      <c r="M22" s="159"/>
      <c r="N22" s="159"/>
      <c r="O22" s="159"/>
      <c r="P22" s="159"/>
      <c r="Q22" s="159"/>
      <c r="R22" s="159"/>
      <c r="S22" s="159"/>
      <c r="T22" s="159"/>
      <c r="U22" s="159"/>
      <c r="V22" s="159"/>
      <c r="W22" s="159"/>
      <c r="X22" s="159"/>
    </row>
    <row r="23" spans="1:27" ht="18" customHeight="1" x14ac:dyDescent="0.25">
      <c r="A23" s="240" t="s">
        <v>61</v>
      </c>
      <c r="B23" s="159">
        <v>1</v>
      </c>
      <c r="C23" s="159">
        <v>1</v>
      </c>
      <c r="D23" s="159">
        <v>2</v>
      </c>
      <c r="E23" s="159">
        <v>3</v>
      </c>
      <c r="F23" s="159">
        <v>3</v>
      </c>
      <c r="G23" s="159">
        <v>3</v>
      </c>
      <c r="H23" s="159">
        <v>4</v>
      </c>
      <c r="I23" s="159">
        <v>4</v>
      </c>
      <c r="J23" s="159">
        <v>4</v>
      </c>
      <c r="K23" s="159">
        <v>1</v>
      </c>
      <c r="L23" s="159">
        <v>1</v>
      </c>
      <c r="M23" s="159">
        <v>1</v>
      </c>
      <c r="N23" s="159">
        <v>1</v>
      </c>
      <c r="O23" s="159">
        <v>1</v>
      </c>
      <c r="P23" s="159">
        <v>1</v>
      </c>
      <c r="Q23" s="159">
        <v>2</v>
      </c>
      <c r="R23" s="159">
        <v>2</v>
      </c>
      <c r="S23" s="159">
        <v>3</v>
      </c>
      <c r="T23" s="159">
        <v>1</v>
      </c>
      <c r="U23" s="159">
        <v>1</v>
      </c>
      <c r="V23" s="159">
        <v>1</v>
      </c>
      <c r="W23" s="159">
        <v>3</v>
      </c>
      <c r="X23" s="159">
        <v>3</v>
      </c>
    </row>
    <row r="24" spans="1:27" ht="18" customHeight="1" x14ac:dyDescent="0.25">
      <c r="A24" s="240" t="s">
        <v>9</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row>
    <row r="25" spans="1:27" ht="18" customHeight="1" x14ac:dyDescent="0.25">
      <c r="A25" s="241" t="s">
        <v>40</v>
      </c>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7"/>
    </row>
    <row r="26" spans="1:27" ht="114" customHeight="1" x14ac:dyDescent="0.25">
      <c r="A26" s="248" t="s">
        <v>48</v>
      </c>
      <c r="B26" s="292" t="s">
        <v>721</v>
      </c>
      <c r="C26" s="292"/>
      <c r="D26" s="292"/>
      <c r="E26" s="292"/>
      <c r="F26" s="292"/>
      <c r="G26" s="292"/>
      <c r="H26" s="292"/>
      <c r="I26" s="292"/>
      <c r="J26" s="292"/>
      <c r="K26" s="292"/>
      <c r="L26" s="292"/>
      <c r="M26" s="292"/>
      <c r="N26" s="292"/>
      <c r="O26" s="292"/>
      <c r="P26" s="292"/>
      <c r="Q26" s="292"/>
      <c r="R26" s="292"/>
      <c r="S26" s="292"/>
      <c r="T26" s="292"/>
      <c r="U26" s="292"/>
      <c r="V26" s="292"/>
      <c r="W26" s="292"/>
      <c r="X26" s="292"/>
    </row>
    <row r="27" spans="1:27" x14ac:dyDescent="0.25">
      <c r="A27" s="17"/>
      <c r="B27" s="17"/>
      <c r="C27" s="17"/>
      <c r="D27" s="17"/>
      <c r="E27" s="17"/>
      <c r="F27" s="17"/>
      <c r="G27" s="17"/>
      <c r="H27" s="17"/>
      <c r="I27" s="17"/>
      <c r="J27" s="17"/>
      <c r="K27" s="17"/>
      <c r="L27" s="17"/>
      <c r="M27" s="17"/>
      <c r="N27" s="17"/>
      <c r="O27" s="17"/>
      <c r="P27" s="17"/>
      <c r="Q27" s="17"/>
      <c r="R27" s="17"/>
      <c r="S27" s="17"/>
      <c r="T27" s="17"/>
      <c r="U27" s="17"/>
      <c r="V27" s="17"/>
      <c r="W27" s="17"/>
    </row>
  </sheetData>
  <sheetProtection algorithmName="SHA-512" hashValue="ic+/EjSC0OJlm46SPEvGqcvXirVUcLc01OC9fgXPo/AvALUiQ/71BupSOc+l/Ltot6FqMoGnmm7TUE0B2gkgbg==" saltValue="MsqQ8UJtRFMt2LPn/OzdcA==" spinCount="100000" sheet="1" objects="1" scenarios="1" selectLockedCells="1" selectUnlockedCells="1"/>
  <mergeCells count="15">
    <mergeCell ref="Z12:AA12"/>
    <mergeCell ref="B26:X26"/>
    <mergeCell ref="B1:X1"/>
    <mergeCell ref="B4:J4"/>
    <mergeCell ref="K10:S10"/>
    <mergeCell ref="T10:V10"/>
    <mergeCell ref="W10:X10"/>
    <mergeCell ref="B3:X3"/>
    <mergeCell ref="B2:X2"/>
    <mergeCell ref="A5:A8"/>
    <mergeCell ref="B6:D6"/>
    <mergeCell ref="B7:D7"/>
    <mergeCell ref="B8:D8"/>
    <mergeCell ref="B10:J10"/>
    <mergeCell ref="B5:D5"/>
  </mergeCells>
  <conditionalFormatting sqref="E5:E8 B14:X14 B17:X17 B20:X20 B22:X25">
    <cfRule type="cellIs" dxfId="589" priority="59" operator="equal">
      <formula>1</formula>
    </cfRule>
    <cfRule type="cellIs" dxfId="588" priority="60" operator="equal">
      <formula>4</formula>
    </cfRule>
    <cfRule type="cellIs" dxfId="587" priority="61" operator="equal">
      <formula>3</formula>
    </cfRule>
    <cfRule type="cellIs" dxfId="586" priority="62" operator="equal">
      <formula>2</formula>
    </cfRule>
  </conditionalFormatting>
  <conditionalFormatting sqref="B15:X15">
    <cfRule type="cellIs" dxfId="585" priority="53" operator="equal">
      <formula>1</formula>
    </cfRule>
    <cfRule type="cellIs" dxfId="584" priority="54" operator="equal">
      <formula>4</formula>
    </cfRule>
    <cfRule type="cellIs" dxfId="583" priority="55" operator="equal">
      <formula>3</formula>
    </cfRule>
    <cfRule type="cellIs" dxfId="582" priority="56" operator="equal">
      <formula>2</formula>
    </cfRule>
  </conditionalFormatting>
  <conditionalFormatting sqref="V19:X19">
    <cfRule type="cellIs" dxfId="581" priority="47" operator="equal">
      <formula>4</formula>
    </cfRule>
    <cfRule type="cellIs" dxfId="580" priority="48" operator="equal">
      <formula>2</formula>
    </cfRule>
  </conditionalFormatting>
  <conditionalFormatting sqref="B19:O19 U19:X19">
    <cfRule type="cellIs" dxfId="579" priority="49" operator="equal">
      <formula>1</formula>
    </cfRule>
    <cfRule type="cellIs" dxfId="578" priority="50" operator="equal">
      <formula>4</formula>
    </cfRule>
    <cfRule type="cellIs" dxfId="577" priority="51" operator="equal">
      <formula>3</formula>
    </cfRule>
    <cfRule type="cellIs" dxfId="576" priority="52" operator="equal">
      <formula>2</formula>
    </cfRule>
  </conditionalFormatting>
  <conditionalFormatting sqref="T19">
    <cfRule type="cellIs" dxfId="575" priority="43" operator="equal">
      <formula>1</formula>
    </cfRule>
    <cfRule type="cellIs" dxfId="574" priority="44" operator="equal">
      <formula>4</formula>
    </cfRule>
    <cfRule type="cellIs" dxfId="573" priority="45" operator="equal">
      <formula>3</formula>
    </cfRule>
    <cfRule type="cellIs" dxfId="572" priority="46" operator="equal">
      <formula>2</formula>
    </cfRule>
  </conditionalFormatting>
  <conditionalFormatting sqref="P19:S19">
    <cfRule type="cellIs" dxfId="571" priority="35" operator="equal">
      <formula>1</formula>
    </cfRule>
    <cfRule type="cellIs" dxfId="570" priority="36" operator="equal">
      <formula>4</formula>
    </cfRule>
    <cfRule type="cellIs" dxfId="569" priority="37" operator="equal">
      <formula>3</formula>
    </cfRule>
    <cfRule type="cellIs" dxfId="568" priority="38" operator="equal">
      <formula>2</formula>
    </cfRule>
  </conditionalFormatting>
  <conditionalFormatting sqref="B21:X21">
    <cfRule type="cellIs" dxfId="567" priority="31" operator="equal">
      <formula>1</formula>
    </cfRule>
    <cfRule type="cellIs" dxfId="566" priority="32" operator="equal">
      <formula>4</formula>
    </cfRule>
    <cfRule type="cellIs" dxfId="565" priority="33" operator="equal">
      <formula>3</formula>
    </cfRule>
    <cfRule type="cellIs" dxfId="564" priority="34" operator="equal">
      <formula>2</formula>
    </cfRule>
  </conditionalFormatting>
  <conditionalFormatting sqref="B12:X13">
    <cfRule type="cellIs" dxfId="563" priority="27" operator="equal">
      <formula>1</formula>
    </cfRule>
    <cfRule type="cellIs" dxfId="562" priority="28" operator="equal">
      <formula>4</formula>
    </cfRule>
    <cfRule type="cellIs" dxfId="561" priority="29" operator="equal">
      <formula>3</formula>
    </cfRule>
    <cfRule type="cellIs" dxfId="560" priority="30" operator="equal">
      <formula>2</formula>
    </cfRule>
  </conditionalFormatting>
  <conditionalFormatting sqref="V16:X16">
    <cfRule type="cellIs" dxfId="559" priority="21" operator="equal">
      <formula>4</formula>
    </cfRule>
    <cfRule type="cellIs" dxfId="558" priority="22" operator="equal">
      <formula>2</formula>
    </cfRule>
  </conditionalFormatting>
  <conditionalFormatting sqref="B16:O16 U16:X16">
    <cfRule type="cellIs" dxfId="557" priority="23" operator="equal">
      <formula>1</formula>
    </cfRule>
    <cfRule type="cellIs" dxfId="556" priority="24" operator="equal">
      <formula>4</formula>
    </cfRule>
    <cfRule type="cellIs" dxfId="555" priority="25" operator="equal">
      <formula>3</formula>
    </cfRule>
    <cfRule type="cellIs" dxfId="554" priority="26" operator="equal">
      <formula>2</formula>
    </cfRule>
  </conditionalFormatting>
  <conditionalFormatting sqref="T16">
    <cfRule type="cellIs" dxfId="553" priority="17" operator="equal">
      <formula>1</formula>
    </cfRule>
    <cfRule type="cellIs" dxfId="552" priority="18" operator="equal">
      <formula>4</formula>
    </cfRule>
    <cfRule type="cellIs" dxfId="551" priority="19" operator="equal">
      <formula>3</formula>
    </cfRule>
    <cfRule type="cellIs" dxfId="550" priority="20" operator="equal">
      <formula>2</formula>
    </cfRule>
  </conditionalFormatting>
  <conditionalFormatting sqref="P16:S16">
    <cfRule type="cellIs" dxfId="549" priority="13" operator="equal">
      <formula>1</formula>
    </cfRule>
    <cfRule type="cellIs" dxfId="548" priority="14" operator="equal">
      <formula>4</formula>
    </cfRule>
    <cfRule type="cellIs" dxfId="547" priority="15" operator="equal">
      <formula>3</formula>
    </cfRule>
    <cfRule type="cellIs" dxfId="546" priority="16" operator="equal">
      <formula>2</formula>
    </cfRule>
  </conditionalFormatting>
  <conditionalFormatting sqref="T18:X18">
    <cfRule type="cellIs" dxfId="545" priority="9" operator="equal">
      <formula>1</formula>
    </cfRule>
    <cfRule type="cellIs" dxfId="544" priority="10" operator="equal">
      <formula>4</formula>
    </cfRule>
    <cfRule type="cellIs" dxfId="543" priority="11" operator="equal">
      <formula>3</formula>
    </cfRule>
    <cfRule type="cellIs" dxfId="542" priority="12" operator="equal">
      <formula>2</formula>
    </cfRule>
  </conditionalFormatting>
  <conditionalFormatting sqref="B18:J18">
    <cfRule type="cellIs" dxfId="541" priority="5" operator="equal">
      <formula>1</formula>
    </cfRule>
    <cfRule type="cellIs" dxfId="540" priority="6" operator="equal">
      <formula>4</formula>
    </cfRule>
    <cfRule type="cellIs" dxfId="539" priority="7" operator="equal">
      <formula>3</formula>
    </cfRule>
    <cfRule type="cellIs" dxfId="538" priority="8" operator="equal">
      <formula>2</formula>
    </cfRule>
  </conditionalFormatting>
  <conditionalFormatting sqref="K18:S18">
    <cfRule type="cellIs" dxfId="537" priority="1" operator="equal">
      <formula>1</formula>
    </cfRule>
    <cfRule type="cellIs" dxfId="536" priority="2" operator="equal">
      <formula>4</formula>
    </cfRule>
    <cfRule type="cellIs" dxfId="535" priority="3" operator="equal">
      <formula>3</formula>
    </cfRule>
    <cfRule type="cellIs" dxfId="534" priority="4" operator="equal">
      <formula>2</formula>
    </cfRule>
  </conditionalFormatting>
  <dataValidations count="1">
    <dataValidation type="list" allowBlank="1" showInputMessage="1" showErrorMessage="1" sqref="B12:X25" xr:uid="{00000000-0002-0000-0600-000000000000}">
      <formula1>$Z$14:$Z$17</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19</vt:i4>
      </vt:variant>
      <vt:variant>
        <vt:lpstr>Pojmenované oblasti</vt:lpstr>
      </vt:variant>
      <vt:variant>
        <vt:i4>1</vt:i4>
      </vt:variant>
    </vt:vector>
  </HeadingPairs>
  <TitlesOfParts>
    <vt:vector size="20" baseType="lpstr">
      <vt:lpstr>Verze</vt:lpstr>
      <vt:lpstr>Tabulky</vt:lpstr>
      <vt:lpstr>Matice dopadu</vt:lpstr>
      <vt:lpstr>Katalog primárních aktiv</vt:lpstr>
      <vt:lpstr>Vazby prim. aktiv</vt:lpstr>
      <vt:lpstr>S1</vt:lpstr>
      <vt:lpstr>P1</vt:lpstr>
      <vt:lpstr>P2</vt:lpstr>
      <vt:lpstr>P3</vt:lpstr>
      <vt:lpstr>P4</vt:lpstr>
      <vt:lpstr>Katalog podpůrných aktiv</vt:lpstr>
      <vt:lpstr>Struktura podpůrných aktiv</vt:lpstr>
      <vt:lpstr>Vazby</vt:lpstr>
      <vt:lpstr>Hodnoty podpůrných aktiv</vt:lpstr>
      <vt:lpstr>Katalog zranitelností</vt:lpstr>
      <vt:lpstr>Katalog hrozeb</vt:lpstr>
      <vt:lpstr>Zranitelnosti vs hrozby</vt:lpstr>
      <vt:lpstr>Katalog rizik</vt:lpstr>
      <vt:lpstr>ciselniky</vt:lpstr>
      <vt:lpstr>'Katalog rizik'!_FiltrDatabaze</vt:lpstr>
    </vt:vector>
  </TitlesOfParts>
  <Manager/>
  <Company>Risk Analysis Consultants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Kategorizace cloudových služeb</dc:title>
  <dc:subject/>
  <dc:creator>Libor Široký (2018)</dc:creator>
  <cp:keywords/>
  <dc:description/>
  <cp:lastModifiedBy>Fargačová Tamara</cp:lastModifiedBy>
  <cp:lastPrinted>2017-06-06T12:10:30Z</cp:lastPrinted>
  <dcterms:created xsi:type="dcterms:W3CDTF">2017-01-19T20:28:46Z</dcterms:created>
  <dcterms:modified xsi:type="dcterms:W3CDTF">2022-07-27T09:08:07Z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zdenekj@microsoft.com</vt:lpwstr>
  </property>
  <property fmtid="{D5CDD505-2E9C-101B-9397-08002B2CF9AE}" pid="5" name="MSIP_Label_f42aa342-8706-4288-bd11-ebb85995028c_SetDate">
    <vt:lpwstr>2018-03-04T18:37:10.9856448Z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